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120" yWindow="-120" windowWidth="29040" windowHeight="1560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ABRIL 23" sheetId="156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56" l="1"/>
  <c r="F30" i="156"/>
  <c r="F28" i="156" s="1"/>
  <c r="F29" i="156"/>
  <c r="F46" i="156"/>
  <c r="K12" i="156" l="1"/>
  <c r="F63" i="156"/>
  <c r="F61" i="156"/>
  <c r="F58" i="156"/>
  <c r="F54" i="156"/>
  <c r="K50" i="156"/>
  <c r="F50" i="156"/>
  <c r="F47" i="156"/>
  <c r="F45" i="156"/>
  <c r="K40" i="156"/>
  <c r="F39" i="156"/>
  <c r="K33" i="156"/>
  <c r="K31" i="156" s="1"/>
  <c r="F32" i="156"/>
  <c r="K23" i="156"/>
  <c r="F22" i="156"/>
  <c r="F19" i="156"/>
  <c r="K16" i="156"/>
  <c r="K29" i="156" l="1"/>
  <c r="K14" i="156"/>
  <c r="F52" i="156"/>
  <c r="F49" i="156" s="1"/>
  <c r="F37" i="156"/>
  <c r="F14" i="156"/>
  <c r="K67" i="156" l="1"/>
  <c r="F36" i="156"/>
  <c r="F67" i="156"/>
  <c r="E16" i="49" l="1"/>
  <c r="J16" i="49"/>
  <c r="J12" i="49" s="1"/>
  <c r="J67" i="49" s="1"/>
  <c r="E19" i="49"/>
  <c r="E22" i="49"/>
  <c r="J23" i="49"/>
  <c r="J20" i="49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E22" i="48"/>
  <c r="J23" i="48"/>
  <c r="J20" i="48" s="1"/>
  <c r="J12" i="48" s="1"/>
  <c r="J67" i="48" s="1"/>
  <c r="E24" i="48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58" i="47" s="1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J12" i="45" s="1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/>
  <c r="E16" i="44"/>
  <c r="E12" i="44" s="1"/>
  <c r="J16" i="44"/>
  <c r="E19" i="44"/>
  <c r="J23" i="44"/>
  <c r="J20" i="44"/>
  <c r="J12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4" i="44" s="1"/>
  <c r="E53" i="44" s="1"/>
  <c r="E57" i="44"/>
  <c r="E58" i="44"/>
  <c r="E61" i="44"/>
  <c r="E64" i="44"/>
  <c r="E22" i="47"/>
  <c r="E12" i="48"/>
  <c r="J67" i="44" l="1"/>
  <c r="E53" i="48"/>
  <c r="E58" i="45"/>
  <c r="E53" i="45" s="1"/>
  <c r="E67" i="45" s="1"/>
  <c r="E12" i="45"/>
  <c r="E58" i="46"/>
  <c r="E22" i="46"/>
  <c r="E12" i="46" s="1"/>
  <c r="E41" i="48"/>
  <c r="E39" i="48" s="1"/>
  <c r="E58" i="49"/>
  <c r="E12" i="49"/>
  <c r="E39" i="45"/>
  <c r="E41" i="47"/>
  <c r="E39" i="47" s="1"/>
  <c r="E58" i="48"/>
  <c r="E39" i="49"/>
  <c r="E53" i="47"/>
  <c r="E53" i="46"/>
  <c r="E67" i="46" s="1"/>
  <c r="J67" i="47"/>
  <c r="E53" i="49"/>
  <c r="E67" i="49" s="1"/>
  <c r="E67" i="44"/>
  <c r="J67" i="46"/>
  <c r="J67" i="45"/>
  <c r="J12" i="46"/>
  <c r="E12" i="47"/>
  <c r="E67" i="48" l="1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<sst xmlns="http://schemas.openxmlformats.org/spreadsheetml/2006/main" count="660" uniqueCount="157">
  <si>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</si>
  <si>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</si>
  <si>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</si>
  <si>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</si>
  <si>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</si>
  <si>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</si>
  <si>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</si>
  <si>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</si>
  <si>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</si>
  <si>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</si>
  <si>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</si>
  <si>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</si>
  <si>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</si>
  <si>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</si>
  <si>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</si>
  <si>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</si>
  <si>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</si>
  <si>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</si>
  <si>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</si>
  <si>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</si>
  <si>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</si>
  <si>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</si>
  <si>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</si>
  <si>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</si>
  <si>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</si>
  <si>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</si>
  <si>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</si>
  <si>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</si>
  <si>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</si>
  <si>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</si>
  <si>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</si>
  <si>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</si>
  <si>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</si>
  <si>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</si>
  <si>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</si>
  <si>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</si>
  <si>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</si>
  <si>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</si>
  <si>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</si>
  <si>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</si>
  <si>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</si>
  <si>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</si>
  <si>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</si>
  <si>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</si>
  <si>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</si>
  <si>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</si>
  <si>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</si>
  <si>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</si>
  <si>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</si>
  <si>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</si>
  <si>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</si>
  <si>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</si>
  <si>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</si>
  <si>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</si>
  <si>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</si>
  <si>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</si>
  <si>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</si>
  <si>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</si>
  <si>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</si>
  <si>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</si>
  <si>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</si>
  <si>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</si>
  <si>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</si>
  <si>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</si>
  <si>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</si>
  <si>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</si>
  <si>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</si>
  <si>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</si>
  <si>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</si>
  <si>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</si>
  <si>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</si>
  <si>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</si>
  <si>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</si>
  <si>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</si>
  <si>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</si>
  <si>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</si>
  <si>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</si>
  <si>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</si>
  <si>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</si>
  <si>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</si>
  <si>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</si>
  <si>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</si>
  <si>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</si>
  <si>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</si>
  <si>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</si>
  <si>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</si>
  <si>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</si>
  <si>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</si>
  <si>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</si>
  <si>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</si>
  <si>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</si>
  <si>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</si>
  <si>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</si>
  <si>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</si>
  <si>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</si>
  <si>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</si>
  <si>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</si>
  <si>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</si>
  <si>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</si>
  <si>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</si>
  <si>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</si>
  <si>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</si>
  <si>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</si>
  <si>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</si>
  <si>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</si>
  <si>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</si>
  <si>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</si>
  <si>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</si>
  <si>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</si>
  <si>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</si>
  <si>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</si>
  <si>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</si>
  <si>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</si>
  <si>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</si>
  <si>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</si>
  <si>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</si>
  <si>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</si>
  <si>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</si>
  <si>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</si>
  <si>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</si>
  <si>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</si>
  <si>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</si>
  <si>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</si>
  <si>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</si>
  <si>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</si>
  <si>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</si>
  <si>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</si>
  <si>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</si>
  <si>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</si>
  <si>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</si>
  <si>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</si>
  <si>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</si>
  <si>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</si>
  <si>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</si>
  <si>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</si>
  <si>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</si>
  <si>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</si>
  <si>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</si>
  <si>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</si>
  <si>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</si>
  <si>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</si>
  <si>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</si>
  <si>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</si>
  <si>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</si>
  <si>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</si>
  <si>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</si>
  <si>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</si>
  <si>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</si>
  <si>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</si>
  <si>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</si>
  <si>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</si>
  <si>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BALANÇO PATRIMONIAL ABRIL  2023</t>
  </si>
  <si>
    <t>LEANDRA ADRIANO DE ASSIS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</si>
  <si>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</si>
  <si>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</si>
  <si>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</si>
  <si>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Goiânia/GO, 20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</si>
</sst>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9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 applyBorder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0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32" fillId="3" borderId="0" xfId="0" applyFont="1" applyFill="1"/>
    <xf numFmtId="0" fontId="21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3" fontId="33" fillId="0" borderId="0" xfId="0" applyNumberFormat="1" applyFont="1" applyAlignment="1">
      <alignment horizontal="right"/>
    </xf>
    <xf numFmtId="14" fontId="23" fillId="3" borderId="32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=""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=""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=""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=""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=""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=""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=""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=""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=""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=""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=""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=""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=""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=""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=""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=""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=""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=""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="" xmlns:a16="http://schemas.microsoft.com/office/drawing/2014/main" id="{1D587515-9563-4869-92C6-9CBFFF99662E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DA82F53F-0E50-4B88-B4E1-316B4D87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9EBD982B-3899-42DF-8BDB-A0AEEEE5D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A0AE4BE3-4216-4250-A8CA-A03CE0AFC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791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72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117291523.52999999</v>
      </c>
      <c r="F12" s="223" t="s">
        <v>7</v>
      </c>
      <c r="G12" s="224"/>
      <c r="H12" s="224"/>
      <c r="I12" s="224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49605.59</v>
      </c>
      <c r="F14" s="78"/>
      <c r="G14" s="225"/>
      <c r="H14" s="225"/>
      <c r="I14" s="225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2269237.38</v>
      </c>
      <c r="F16" s="219" t="s">
        <v>10</v>
      </c>
      <c r="G16" s="220"/>
      <c r="H16" s="220"/>
      <c r="I16" s="220"/>
      <c r="J16" s="45">
        <f>SUM(J17+J18)</f>
        <v>1582497.48</v>
      </c>
    </row>
    <row r="17" spans="1:10" ht="15.75" x14ac:dyDescent="0.25">
      <c r="A17" s="58"/>
      <c r="B17" s="238" t="s">
        <v>11</v>
      </c>
      <c r="C17" s="238"/>
      <c r="D17" s="238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67310536.75</v>
      </c>
      <c r="F20" s="219" t="s">
        <v>15</v>
      </c>
      <c r="G20" s="220"/>
      <c r="H20" s="220"/>
      <c r="I20" s="220"/>
      <c r="J20" s="45">
        <f>SUM(J21:J23)</f>
        <v>8354587.0899999999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8" t="s">
        <v>19</v>
      </c>
      <c r="C23" s="238"/>
      <c r="D23" s="238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0" t="s">
        <v>21</v>
      </c>
      <c r="C24" s="240"/>
      <c r="D24" s="240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20805587.54-4084795.41</f>
        <v>16720792.129999999</v>
      </c>
      <c r="F29" s="241" t="s">
        <v>25</v>
      </c>
      <c r="G29" s="242"/>
      <c r="H29" s="242"/>
      <c r="I29" s="242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74"/>
      <c r="E33" s="66"/>
      <c r="F33" s="241" t="s">
        <v>10</v>
      </c>
      <c r="G33" s="242"/>
      <c r="H33" s="242"/>
      <c r="I33" s="242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0" t="s">
        <v>27</v>
      </c>
      <c r="C36" s="240"/>
      <c r="D36" s="240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38587829.260000005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13498593.15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4084795.41</v>
      </c>
      <c r="F50" s="48"/>
      <c r="G50" s="245" t="s">
        <v>73</v>
      </c>
      <c r="H50" s="245"/>
      <c r="I50" s="245"/>
      <c r="J50" s="52">
        <v>-2775939.96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4084795.41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-289.52999999999997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6481736.79</v>
      </c>
      <c r="F53" s="48"/>
      <c r="G53" s="245" t="s">
        <v>38</v>
      </c>
      <c r="H53" s="245"/>
      <c r="I53" s="245"/>
      <c r="J53" s="52">
        <v>-31322.43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4006538.7</v>
      </c>
      <c r="F54" s="48"/>
      <c r="G54" s="245" t="s">
        <v>39</v>
      </c>
      <c r="H54" s="245"/>
      <c r="I54" s="245"/>
      <c r="J54" s="52">
        <v>53066.55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590608.5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1882824.49</v>
      </c>
      <c r="F64" s="48"/>
      <c r="G64" s="71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166445884.98999998</v>
      </c>
      <c r="F67" s="243" t="s">
        <v>44</v>
      </c>
      <c r="G67" s="244"/>
      <c r="H67" s="244"/>
      <c r="I67" s="244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78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114629788.05</v>
      </c>
      <c r="F12" s="223" t="s">
        <v>7</v>
      </c>
      <c r="G12" s="224"/>
      <c r="H12" s="224"/>
      <c r="I12" s="224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48647.4</v>
      </c>
      <c r="F14" s="94"/>
      <c r="G14" s="225"/>
      <c r="H14" s="225"/>
      <c r="I14" s="225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0.02</v>
      </c>
      <c r="F16" s="219" t="s">
        <v>10</v>
      </c>
      <c r="G16" s="220"/>
      <c r="H16" s="220"/>
      <c r="I16" s="220"/>
      <c r="J16" s="45">
        <f>SUM(J17+J18)</f>
        <v>2601270.3199999998</v>
      </c>
    </row>
    <row r="17" spans="1:10" ht="15.75" x14ac:dyDescent="0.25">
      <c r="A17" s="58"/>
      <c r="B17" s="238" t="s">
        <v>11</v>
      </c>
      <c r="C17" s="238"/>
      <c r="D17" s="238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65966389.140000001</v>
      </c>
      <c r="F20" s="219" t="s">
        <v>15</v>
      </c>
      <c r="G20" s="220"/>
      <c r="H20" s="220"/>
      <c r="I20" s="220"/>
      <c r="J20" s="45">
        <f>SUM(J21:J23)</f>
        <v>7874826.25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8" t="s">
        <v>19</v>
      </c>
      <c r="C23" s="238"/>
      <c r="D23" s="238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0" t="s">
        <v>21</v>
      </c>
      <c r="C24" s="240"/>
      <c r="D24" s="240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21723826.96-4496259.21</f>
        <v>17227567.75</v>
      </c>
      <c r="F29" s="241" t="s">
        <v>25</v>
      </c>
      <c r="G29" s="242"/>
      <c r="H29" s="242"/>
      <c r="I29" s="242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90"/>
      <c r="E33" s="66"/>
      <c r="F33" s="241" t="s">
        <v>10</v>
      </c>
      <c r="G33" s="242"/>
      <c r="H33" s="242"/>
      <c r="I33" s="242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0" t="s">
        <v>27</v>
      </c>
      <c r="C36" s="240"/>
      <c r="D36" s="240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43814977.810000002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14013415.560000001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4496259.21</v>
      </c>
      <c r="F50" s="48"/>
      <c r="G50" s="245" t="s">
        <v>73</v>
      </c>
      <c r="H50" s="245"/>
      <c r="I50" s="245"/>
      <c r="J50" s="52">
        <v>-4640430.0599999996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4496259.21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-718.2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6448042.120000001</v>
      </c>
      <c r="F53" s="48"/>
      <c r="G53" s="245" t="s">
        <v>38</v>
      </c>
      <c r="H53" s="245"/>
      <c r="I53" s="245"/>
      <c r="J53" s="52">
        <v>100779.2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4000476.8400000003</v>
      </c>
      <c r="F54" s="48"/>
      <c r="G54" s="245" t="s">
        <v>39</v>
      </c>
      <c r="H54" s="245"/>
      <c r="I54" s="245"/>
      <c r="J54" s="52">
        <v>58067.519999999997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586075.18999999994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1859731.4700000002</v>
      </c>
      <c r="F64" s="48"/>
      <c r="G64" s="88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169389067.19</v>
      </c>
      <c r="F67" s="243" t="s">
        <v>44</v>
      </c>
      <c r="G67" s="244"/>
      <c r="H67" s="244"/>
      <c r="I67" s="244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77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112608774.27</v>
      </c>
      <c r="F12" s="223" t="s">
        <v>7</v>
      </c>
      <c r="G12" s="224"/>
      <c r="H12" s="224"/>
      <c r="I12" s="224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38262.11</v>
      </c>
      <c r="F14" s="104"/>
      <c r="G14" s="225"/>
      <c r="H14" s="225"/>
      <c r="I14" s="225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16105886.15</v>
      </c>
      <c r="F16" s="219" t="s">
        <v>10</v>
      </c>
      <c r="G16" s="220"/>
      <c r="H16" s="220"/>
      <c r="I16" s="220"/>
      <c r="J16" s="45">
        <f>SUM(J17+J18)</f>
        <v>1934770.12</v>
      </c>
    </row>
    <row r="17" spans="1:12" ht="15.75" x14ac:dyDescent="0.25">
      <c r="A17" s="58"/>
      <c r="B17" s="238" t="s">
        <v>11</v>
      </c>
      <c r="C17" s="238"/>
      <c r="D17" s="238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17" t="s">
        <v>13</v>
      </c>
      <c r="B19" s="218"/>
      <c r="C19" s="218"/>
      <c r="D19" s="218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8" t="s">
        <v>14</v>
      </c>
      <c r="C20" s="238"/>
      <c r="D20" s="238"/>
      <c r="E20" s="52">
        <v>44118081.119999997</v>
      </c>
      <c r="F20" s="219" t="s">
        <v>15</v>
      </c>
      <c r="G20" s="220"/>
      <c r="H20" s="220"/>
      <c r="I20" s="220"/>
      <c r="J20" s="45">
        <f>SUM(J21:J23)</f>
        <v>8236868.6900000004</v>
      </c>
    </row>
    <row r="21" spans="1:12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2" ht="15.75" x14ac:dyDescent="0.25">
      <c r="A22" s="217" t="s">
        <v>17</v>
      </c>
      <c r="B22" s="218"/>
      <c r="C22" s="218"/>
      <c r="D22" s="218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8" t="s">
        <v>19</v>
      </c>
      <c r="C23" s="238"/>
      <c r="D23" s="238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0" t="s">
        <v>21</v>
      </c>
      <c r="C24" s="240"/>
      <c r="D24" s="240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0" t="s">
        <v>66</v>
      </c>
      <c r="C25" s="240"/>
      <c r="D25" s="240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0" t="s">
        <v>22</v>
      </c>
      <c r="C26" s="240"/>
      <c r="D26" s="240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17" t="s">
        <v>23</v>
      </c>
      <c r="B28" s="218"/>
      <c r="C28" s="218"/>
      <c r="D28" s="218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0" t="s">
        <v>24</v>
      </c>
      <c r="C29" s="240"/>
      <c r="D29" s="240"/>
      <c r="E29" s="52">
        <v>17907124.91</v>
      </c>
      <c r="F29" s="241" t="s">
        <v>25</v>
      </c>
      <c r="G29" s="242"/>
      <c r="H29" s="242"/>
      <c r="I29" s="242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8"/>
      <c r="C32" s="238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00"/>
      <c r="E33" s="66"/>
      <c r="F33" s="241" t="s">
        <v>10</v>
      </c>
      <c r="G33" s="242"/>
      <c r="H33" s="242"/>
      <c r="I33" s="242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0" t="s">
        <v>27</v>
      </c>
      <c r="C36" s="240"/>
      <c r="D36" s="240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117">
        <f>E42+E43+E44+E45</f>
        <v>47580330.45000001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118">
        <f>2127198.31+8827333.86+1174687.6+324681.79+130563.45+85288.23+232648.94+922816.66</f>
        <v>13825218.839999998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0" t="s">
        <v>66</v>
      </c>
      <c r="C44" s="240"/>
      <c r="D44" s="240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4551160.96</v>
      </c>
      <c r="F50" s="48"/>
      <c r="G50" s="245" t="s">
        <v>73</v>
      </c>
      <c r="H50" s="245"/>
      <c r="I50" s="245"/>
      <c r="J50" s="52">
        <v>-6652050.1100000003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4551160.96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-1566.05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6420019.4500000011</v>
      </c>
      <c r="F53" s="48"/>
      <c r="G53" s="245" t="s">
        <v>38</v>
      </c>
      <c r="H53" s="245"/>
      <c r="I53" s="245"/>
      <c r="J53" s="52">
        <v>47668.45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3994414.9800000004</v>
      </c>
      <c r="F54" s="48"/>
      <c r="G54" s="245" t="s">
        <v>39</v>
      </c>
      <c r="H54" s="245"/>
      <c r="I54" s="245"/>
      <c r="J54" s="52">
        <v>25001.07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599668.81000000006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1824177.04</v>
      </c>
      <c r="F64" s="48"/>
      <c r="G64" s="96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171160285.13</v>
      </c>
      <c r="F67" s="243" t="s">
        <v>44</v>
      </c>
      <c r="G67" s="244"/>
      <c r="H67" s="244"/>
      <c r="I67" s="244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79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111551368.16999999</v>
      </c>
      <c r="F12" s="223" t="s">
        <v>7</v>
      </c>
      <c r="G12" s="224"/>
      <c r="H12" s="224"/>
      <c r="I12" s="224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55469.07</v>
      </c>
      <c r="F14" s="114"/>
      <c r="G14" s="225"/>
      <c r="H14" s="225"/>
      <c r="I14" s="225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30927021.27</v>
      </c>
      <c r="F16" s="219" t="s">
        <v>10</v>
      </c>
      <c r="G16" s="220"/>
      <c r="H16" s="220"/>
      <c r="I16" s="220"/>
      <c r="J16" s="45">
        <f>SUM(J17+J18)</f>
        <v>1755843.24</v>
      </c>
    </row>
    <row r="17" spans="1:10" ht="15.75" x14ac:dyDescent="0.25">
      <c r="A17" s="58"/>
      <c r="B17" s="238" t="s">
        <v>11</v>
      </c>
      <c r="C17" s="238"/>
      <c r="D17" s="238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30332272.449999999</v>
      </c>
      <c r="F20" s="219" t="s">
        <v>15</v>
      </c>
      <c r="G20" s="220"/>
      <c r="H20" s="220"/>
      <c r="I20" s="220"/>
      <c r="J20" s="45">
        <f>SUM(J21:J23)</f>
        <v>8123165.0999999996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8" t="s">
        <v>19</v>
      </c>
      <c r="C23" s="238"/>
      <c r="D23" s="238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0" t="s">
        <v>21</v>
      </c>
      <c r="C24" s="240"/>
      <c r="D24" s="240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19800558.96-5095800.56</f>
        <v>14704758.400000002</v>
      </c>
      <c r="F29" s="241" t="s">
        <v>25</v>
      </c>
      <c r="G29" s="242"/>
      <c r="H29" s="242"/>
      <c r="I29" s="242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10"/>
      <c r="E33" s="66"/>
      <c r="F33" s="241" t="s">
        <v>10</v>
      </c>
      <c r="G33" s="242"/>
      <c r="H33" s="242"/>
      <c r="I33" s="242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0" t="s">
        <v>27</v>
      </c>
      <c r="C36" s="240"/>
      <c r="D36" s="240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49021345.489999995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2113650.76+8935989.66+1100992.71+282886.66+227652.94+95405+57796.55+1097774.18</f>
        <v>13912148.459999999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5095800.5599999996</v>
      </c>
      <c r="F50" s="48"/>
      <c r="G50" s="245" t="s">
        <v>73</v>
      </c>
      <c r="H50" s="245"/>
      <c r="I50" s="245"/>
      <c r="J50" s="52">
        <v>-9147805.9700000007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5095800.5599999996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-2100.13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6364431.2100000009</v>
      </c>
      <c r="F53" s="48"/>
      <c r="G53" s="245" t="s">
        <v>38</v>
      </c>
      <c r="H53" s="245"/>
      <c r="I53" s="245"/>
      <c r="J53" s="52">
        <v>258261.25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3988353.12</v>
      </c>
      <c r="F54" s="48"/>
      <c r="G54" s="245" t="s">
        <v>39</v>
      </c>
      <c r="H54" s="245"/>
      <c r="I54" s="245"/>
      <c r="J54" s="52">
        <v>113626.76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585468.53000000026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1788849.9300000002</v>
      </c>
      <c r="F64" s="48"/>
      <c r="G64" s="106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172032945.42999998</v>
      </c>
      <c r="F67" s="243" t="s">
        <v>44</v>
      </c>
      <c r="G67" s="244"/>
      <c r="H67" s="244"/>
      <c r="I67" s="244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80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141016661.22</v>
      </c>
      <c r="F12" s="223" t="s">
        <v>7</v>
      </c>
      <c r="G12" s="224"/>
      <c r="H12" s="224"/>
      <c r="I12" s="224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f>85136.84-305.67</f>
        <v>84831.17</v>
      </c>
      <c r="F14" s="127"/>
      <c r="G14" s="225"/>
      <c r="H14" s="225"/>
      <c r="I14" s="225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30682425.609999999</v>
      </c>
      <c r="F16" s="219" t="s">
        <v>10</v>
      </c>
      <c r="G16" s="220"/>
      <c r="H16" s="220"/>
      <c r="I16" s="220"/>
      <c r="J16" s="45">
        <f>SUM(J17+J18)</f>
        <v>2002429.4100000001</v>
      </c>
    </row>
    <row r="17" spans="1:10" ht="15.75" x14ac:dyDescent="0.25">
      <c r="A17" s="58"/>
      <c r="B17" s="238" t="s">
        <v>11</v>
      </c>
      <c r="C17" s="238"/>
      <c r="D17" s="238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58947774.100000001</v>
      </c>
      <c r="F20" s="219" t="s">
        <v>15</v>
      </c>
      <c r="G20" s="220"/>
      <c r="H20" s="220"/>
      <c r="I20" s="220"/>
      <c r="J20" s="45">
        <f>SUM(J21:J23)</f>
        <v>36768310.589999996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8" t="s">
        <v>19</v>
      </c>
      <c r="C23" s="238"/>
      <c r="D23" s="238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0" t="s">
        <v>21</v>
      </c>
      <c r="C24" s="240"/>
      <c r="D24" s="240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20427625.07-5211556.5</f>
        <v>15216068.57</v>
      </c>
      <c r="F29" s="241" t="s">
        <v>25</v>
      </c>
      <c r="G29" s="242"/>
      <c r="H29" s="242"/>
      <c r="I29" s="242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23"/>
      <c r="E33" s="66"/>
      <c r="F33" s="241" t="s">
        <v>10</v>
      </c>
      <c r="G33" s="242"/>
      <c r="H33" s="242"/>
      <c r="I33" s="242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0" t="s">
        <v>27</v>
      </c>
      <c r="C36" s="240"/>
      <c r="D36" s="240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81</v>
      </c>
      <c r="B41" s="218"/>
      <c r="C41" s="218"/>
      <c r="D41" s="218"/>
      <c r="E41" s="51">
        <f>E42+E43+E44+E45</f>
        <v>48945566.320000015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2160546.27+8641096.46+459599.16+941350.91+485802.37+115692.5+119531.8+1007828.41</f>
        <v>13931447.880000001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5211556.5</v>
      </c>
      <c r="F50" s="48"/>
      <c r="G50" s="245" t="s">
        <v>73</v>
      </c>
      <c r="H50" s="245"/>
      <c r="I50" s="245"/>
      <c r="J50" s="52">
        <v>-11639439.050000001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5211556.5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-2207.2399999999998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6308033.6299999999</v>
      </c>
      <c r="F53" s="48"/>
      <c r="G53" s="245" t="s">
        <v>38</v>
      </c>
      <c r="H53" s="245"/>
      <c r="I53" s="245"/>
      <c r="J53" s="52">
        <v>161141.99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3982291.2600000002</v>
      </c>
      <c r="F54" s="48"/>
      <c r="G54" s="245" t="s">
        <v>39</v>
      </c>
      <c r="H54" s="245"/>
      <c r="I54" s="245"/>
      <c r="J54" s="52">
        <v>90685.2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571286.74000000022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1752696</v>
      </c>
      <c r="F64" s="48"/>
      <c r="G64" s="121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1" t="s">
        <v>82</v>
      </c>
      <c r="B67" s="222"/>
      <c r="C67" s="222"/>
      <c r="D67" s="222"/>
      <c r="E67" s="51">
        <f>E53+E39+E12</f>
        <v>201481817.67000002</v>
      </c>
      <c r="F67" s="243" t="s">
        <v>44</v>
      </c>
      <c r="G67" s="244"/>
      <c r="H67" s="244"/>
      <c r="I67" s="244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83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144177647.51000002</v>
      </c>
      <c r="F12" s="223" t="s">
        <v>7</v>
      </c>
      <c r="G12" s="224"/>
      <c r="H12" s="224"/>
      <c r="I12" s="224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41425.22</v>
      </c>
      <c r="F14" s="138"/>
      <c r="G14" s="225"/>
      <c r="H14" s="225"/>
      <c r="I14" s="225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31221394.329999998</v>
      </c>
      <c r="F16" s="219" t="s">
        <v>10</v>
      </c>
      <c r="G16" s="220"/>
      <c r="H16" s="220"/>
      <c r="I16" s="220"/>
      <c r="J16" s="45">
        <f>SUM(J17+J18)</f>
        <v>2436044.4000000004</v>
      </c>
    </row>
    <row r="17" spans="1:10" ht="15.75" x14ac:dyDescent="0.25">
      <c r="A17" s="58"/>
      <c r="B17" s="238" t="s">
        <v>11</v>
      </c>
      <c r="C17" s="238"/>
      <c r="D17" s="238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59895246.32</v>
      </c>
      <c r="F20" s="219" t="s">
        <v>15</v>
      </c>
      <c r="G20" s="220"/>
      <c r="H20" s="220"/>
      <c r="I20" s="220"/>
      <c r="J20" s="45">
        <f>SUM(J21:J23)</f>
        <v>8709424.0399999991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2577889.13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8" t="s">
        <v>19</v>
      </c>
      <c r="C23" s="238"/>
      <c r="D23" s="238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0" t="s">
        <v>21</v>
      </c>
      <c r="C24" s="240"/>
      <c r="D24" s="240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22394626.64-5701919.73</f>
        <v>16692706.91</v>
      </c>
      <c r="F29" s="241" t="s">
        <v>25</v>
      </c>
      <c r="G29" s="242"/>
      <c r="H29" s="242"/>
      <c r="I29" s="242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34"/>
      <c r="E33" s="66"/>
      <c r="F33" s="241" t="s">
        <v>10</v>
      </c>
      <c r="G33" s="242"/>
      <c r="H33" s="242"/>
      <c r="I33" s="242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0" t="s">
        <v>27</v>
      </c>
      <c r="C36" s="240"/>
      <c r="D36" s="240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3" t="s">
        <v>29</v>
      </c>
      <c r="G39" s="244"/>
      <c r="H39" s="244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163314977.75999999</v>
      </c>
    </row>
    <row r="41" spans="1:15" ht="15.75" x14ac:dyDescent="0.25">
      <c r="A41" s="217" t="s">
        <v>81</v>
      </c>
      <c r="B41" s="218"/>
      <c r="C41" s="218"/>
      <c r="D41" s="218"/>
      <c r="E41" s="51">
        <f>E42+E43+E44+E45</f>
        <v>48716855.960000001</v>
      </c>
      <c r="F41" s="48"/>
      <c r="G41" s="245" t="s">
        <v>32</v>
      </c>
      <c r="H41" s="245"/>
      <c r="I41" s="245"/>
      <c r="J41" s="52">
        <v>6270314</v>
      </c>
    </row>
    <row r="42" spans="1:15" ht="15.75" x14ac:dyDescent="0.25">
      <c r="A42" s="60"/>
      <c r="B42" s="238" t="s">
        <v>19</v>
      </c>
      <c r="C42" s="238"/>
      <c r="D42" s="238"/>
      <c r="E42" s="52">
        <v>13595546.279999999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5701919.7300000004</v>
      </c>
      <c r="F50" s="48"/>
      <c r="G50" s="245" t="s">
        <v>73</v>
      </c>
      <c r="H50" s="245"/>
      <c r="I50" s="245"/>
      <c r="J50" s="52">
        <v>-14473456.220000001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5701919.7300000004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-16941.740000000002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6229431.6900000004</v>
      </c>
      <c r="F53" s="48"/>
      <c r="G53" s="245" t="s">
        <v>38</v>
      </c>
      <c r="H53" s="245"/>
      <c r="I53" s="245"/>
      <c r="J53" s="52">
        <v>106338.27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3970167.54</v>
      </c>
      <c r="F54" s="48"/>
      <c r="G54" s="245" t="s">
        <v>39</v>
      </c>
      <c r="H54" s="245"/>
      <c r="I54" s="245"/>
      <c r="J54" s="52">
        <v>56602.97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539796.20000000019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1717708.32</v>
      </c>
      <c r="F64" s="48"/>
      <c r="G64" s="130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1" t="s">
        <v>82</v>
      </c>
      <c r="B67" s="222"/>
      <c r="C67" s="222"/>
      <c r="D67" s="222"/>
      <c r="E67" s="51">
        <f>E53+E39+E12</f>
        <v>204825854.89000002</v>
      </c>
      <c r="F67" s="243" t="s">
        <v>44</v>
      </c>
      <c r="G67" s="244"/>
      <c r="H67" s="244"/>
      <c r="I67" s="244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61" workbookViewId="0">
      <selection activeCell="U81" sqref="U81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27" customWidth="1"/>
    <col min="6" max="6" width="9.85546875" style="27" customWidth="1"/>
    <col min="7" max="9" width="1.7109375" style="5" customWidth="1"/>
    <col min="10" max="10" width="45.140625" style="27" customWidth="1"/>
    <col min="11" max="11" width="10.140625" style="28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141"/>
      <c r="C1" s="141"/>
      <c r="D1" s="141"/>
      <c r="E1" s="142"/>
      <c r="F1" s="142"/>
      <c r="G1" s="141"/>
      <c r="H1" s="141"/>
      <c r="I1" s="141"/>
      <c r="J1" s="142"/>
      <c r="K1" s="143"/>
    </row>
    <row r="2" spans="2:11" x14ac:dyDescent="0.2">
      <c r="B2" s="141"/>
      <c r="C2" s="141"/>
      <c r="D2" s="141"/>
      <c r="E2" s="142"/>
      <c r="F2" s="142"/>
      <c r="G2" s="141"/>
      <c r="H2" s="141"/>
      <c r="I2" s="141"/>
      <c r="J2" s="142"/>
      <c r="K2" s="143"/>
    </row>
    <row r="3" spans="2:11" x14ac:dyDescent="0.2">
      <c r="B3" s="141"/>
      <c r="C3" s="141"/>
      <c r="D3" s="141"/>
      <c r="E3" s="142"/>
      <c r="F3" s="142"/>
      <c r="G3" s="141"/>
      <c r="H3" s="141"/>
      <c r="I3" s="141"/>
      <c r="J3" s="142"/>
      <c r="K3" s="143"/>
    </row>
    <row r="4" spans="2:11" x14ac:dyDescent="0.2">
      <c r="B4" s="275"/>
      <c r="C4" s="275"/>
      <c r="D4" s="275"/>
      <c r="E4" s="275"/>
      <c r="F4" s="275"/>
      <c r="G4" s="275"/>
      <c r="H4" s="275"/>
      <c r="I4" s="275"/>
      <c r="J4" s="275"/>
      <c r="K4" s="275"/>
    </row>
    <row r="5" spans="2:11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2:11" ht="15.75" x14ac:dyDescent="0.2">
      <c r="B6" s="276"/>
      <c r="C6" s="276"/>
      <c r="D6" s="276"/>
      <c r="E6" s="276"/>
      <c r="F6" s="276"/>
      <c r="G6" s="276"/>
      <c r="H6" s="276"/>
      <c r="I6" s="276"/>
      <c r="J6" s="276"/>
      <c r="K6" s="276"/>
    </row>
    <row r="7" spans="2:11" ht="21.75" customHeight="1" x14ac:dyDescent="0.2">
      <c r="B7" s="278" t="s">
        <v>90</v>
      </c>
      <c r="C7" s="278"/>
      <c r="D7" s="278"/>
      <c r="E7" s="278"/>
      <c r="F7" s="278"/>
      <c r="G7" s="278"/>
      <c r="H7" s="278"/>
      <c r="I7" s="278"/>
      <c r="J7" s="278"/>
      <c r="K7" s="278"/>
    </row>
    <row r="8" spans="2:11" ht="11.25" customHeight="1" x14ac:dyDescent="0.25">
      <c r="B8" s="279" t="s">
        <v>91</v>
      </c>
      <c r="C8" s="279"/>
      <c r="D8" s="279"/>
      <c r="E8" s="279"/>
      <c r="F8" s="279"/>
      <c r="G8" s="145"/>
      <c r="H8" s="145"/>
      <c r="I8" s="145"/>
      <c r="J8" s="146"/>
      <c r="K8" s="147"/>
    </row>
    <row r="9" spans="2:11" ht="15.75" x14ac:dyDescent="0.25">
      <c r="B9" s="279" t="s">
        <v>92</v>
      </c>
      <c r="C9" s="279"/>
      <c r="D9" s="279"/>
      <c r="E9" s="279"/>
      <c r="F9" s="279"/>
      <c r="G9" s="279"/>
      <c r="H9" s="279"/>
      <c r="I9" s="279"/>
      <c r="J9" s="279"/>
      <c r="K9" s="147"/>
    </row>
    <row r="10" spans="2:11" ht="15.75" x14ac:dyDescent="0.25">
      <c r="B10" s="174"/>
      <c r="C10" s="277" t="s">
        <v>151</v>
      </c>
      <c r="D10" s="277"/>
      <c r="E10" s="277"/>
      <c r="F10" s="277"/>
      <c r="G10" s="277"/>
      <c r="H10" s="277"/>
      <c r="I10" s="277"/>
      <c r="J10" s="277"/>
      <c r="K10" s="277"/>
    </row>
    <row r="11" spans="2:11" x14ac:dyDescent="0.2">
      <c r="B11" s="148"/>
      <c r="C11" s="148"/>
      <c r="D11" s="148"/>
      <c r="E11" s="149"/>
      <c r="F11" s="149"/>
      <c r="G11" s="148"/>
      <c r="H11" s="148"/>
      <c r="I11" s="148"/>
      <c r="J11" s="265" t="s">
        <v>93</v>
      </c>
      <c r="K11" s="265"/>
    </row>
    <row r="12" spans="2:11" s="17" customFormat="1" ht="15.75" x14ac:dyDescent="0.25">
      <c r="B12" s="266" t="s">
        <v>4</v>
      </c>
      <c r="C12" s="267"/>
      <c r="D12" s="267"/>
      <c r="E12" s="268"/>
      <c r="F12" s="150">
        <v>45046</v>
      </c>
      <c r="G12" s="289"/>
      <c r="H12" s="269"/>
      <c r="I12" s="269"/>
      <c r="J12" s="270"/>
      <c r="K12" s="150">
        <f>F12</f>
        <v>45046</v>
      </c>
    </row>
    <row r="13" spans="2:11" s="17" customFormat="1" ht="15.75" x14ac:dyDescent="0.25">
      <c r="B13" s="151"/>
      <c r="C13" s="210"/>
      <c r="D13" s="210"/>
      <c r="E13" s="152"/>
      <c r="F13" s="153"/>
      <c r="G13" s="210"/>
      <c r="H13" s="210"/>
      <c r="I13" s="210"/>
      <c r="J13" s="210"/>
      <c r="K13" s="154"/>
    </row>
    <row r="14" spans="2:11" s="19" customFormat="1" ht="15.75" x14ac:dyDescent="0.25">
      <c r="B14" s="155" t="s">
        <v>7</v>
      </c>
      <c r="C14" s="155"/>
      <c r="D14" s="155"/>
      <c r="E14" s="155"/>
      <c r="F14" s="156">
        <f>SUM(F16+F19+F22+F28+F32)</f>
        <v>188839</v>
      </c>
      <c r="G14" s="155" t="s">
        <v>7</v>
      </c>
      <c r="H14" s="155"/>
      <c r="I14" s="155"/>
      <c r="J14" s="155"/>
      <c r="K14" s="156">
        <f>SUM(K23+K16)</f>
        <v>40683</v>
      </c>
    </row>
    <row r="15" spans="2:11" s="19" customFormat="1" ht="6.75" customHeight="1" x14ac:dyDescent="0.25">
      <c r="B15" s="206"/>
      <c r="C15" s="207"/>
      <c r="D15" s="207"/>
      <c r="E15" s="208"/>
      <c r="F15" s="157"/>
      <c r="G15" s="155"/>
      <c r="H15" s="209"/>
      <c r="I15" s="209"/>
      <c r="J15" s="209"/>
      <c r="K15" s="158"/>
    </row>
    <row r="16" spans="2:11" s="19" customFormat="1" ht="15.75" x14ac:dyDescent="0.25">
      <c r="B16" s="159"/>
      <c r="C16" s="207" t="s">
        <v>94</v>
      </c>
      <c r="D16" s="207"/>
      <c r="E16" s="207"/>
      <c r="F16" s="156">
        <v>100</v>
      </c>
      <c r="G16" s="209"/>
      <c r="H16" s="207" t="s">
        <v>132</v>
      </c>
      <c r="I16" s="205"/>
      <c r="J16" s="209"/>
      <c r="K16" s="156">
        <f>SUM(K17:K21)</f>
        <v>29428</v>
      </c>
    </row>
    <row r="17" spans="2:15" s="19" customFormat="1" ht="15.75" x14ac:dyDescent="0.25">
      <c r="B17" s="159"/>
      <c r="C17" s="207"/>
      <c r="D17" s="207"/>
      <c r="E17" s="207"/>
      <c r="F17" s="156"/>
      <c r="G17" s="209"/>
      <c r="H17" s="207"/>
      <c r="I17" s="205"/>
      <c r="J17" s="214" t="s">
        <v>12</v>
      </c>
      <c r="K17" s="160">
        <v>708</v>
      </c>
    </row>
    <row r="18" spans="2:15" s="19" customFormat="1" ht="15.75" x14ac:dyDescent="0.25">
      <c r="B18" s="159"/>
      <c r="C18" s="207"/>
      <c r="D18" s="207"/>
      <c r="E18" s="208"/>
      <c r="F18" s="156"/>
      <c r="G18" s="209"/>
      <c r="H18" s="209" t="s">
        <v>95</v>
      </c>
      <c r="I18" s="205"/>
      <c r="J18" s="214" t="s">
        <v>57</v>
      </c>
      <c r="K18" s="160">
        <v>5212</v>
      </c>
      <c r="M18" s="161" t="s">
        <v>96</v>
      </c>
    </row>
    <row r="19" spans="2:15" s="19" customFormat="1" ht="15.75" x14ac:dyDescent="0.25">
      <c r="B19" s="159"/>
      <c r="C19" s="207" t="s">
        <v>97</v>
      </c>
      <c r="D19" s="211"/>
      <c r="E19" s="162"/>
      <c r="F19" s="156">
        <f>SUM(F20)</f>
        <v>112091</v>
      </c>
      <c r="G19" s="209"/>
      <c r="H19" s="209"/>
      <c r="I19" s="205"/>
      <c r="J19" s="214" t="s">
        <v>98</v>
      </c>
      <c r="K19" s="160">
        <v>400</v>
      </c>
    </row>
    <row r="20" spans="2:15" s="19" customFormat="1" ht="15.75" x14ac:dyDescent="0.25">
      <c r="B20" s="159"/>
      <c r="C20" s="211"/>
      <c r="D20" s="211"/>
      <c r="E20" s="201" t="s">
        <v>148</v>
      </c>
      <c r="F20" s="160">
        <v>112091</v>
      </c>
      <c r="G20" s="209"/>
      <c r="H20" s="209"/>
      <c r="I20" s="205"/>
      <c r="J20" s="200" t="s">
        <v>87</v>
      </c>
      <c r="K20" s="160">
        <v>6026</v>
      </c>
    </row>
    <row r="21" spans="2:15" s="19" customFormat="1" ht="15.75" x14ac:dyDescent="0.25">
      <c r="B21" s="159"/>
      <c r="C21" s="163"/>
      <c r="D21" s="211"/>
      <c r="E21" s="162"/>
      <c r="F21" s="156"/>
      <c r="G21" s="209"/>
      <c r="H21" s="209"/>
      <c r="I21" s="205"/>
      <c r="J21" s="200" t="s">
        <v>86</v>
      </c>
      <c r="K21" s="160">
        <v>17082</v>
      </c>
    </row>
    <row r="22" spans="2:15" ht="15.75" x14ac:dyDescent="0.25">
      <c r="B22" s="159"/>
      <c r="C22" s="207" t="s">
        <v>133</v>
      </c>
      <c r="D22" s="207"/>
      <c r="E22" s="207"/>
      <c r="F22" s="156">
        <f>F23+F24+F25+F26</f>
        <v>57106</v>
      </c>
      <c r="G22" s="209"/>
      <c r="H22" s="209"/>
      <c r="I22" s="205"/>
      <c r="J22" s="205"/>
      <c r="K22" s="160"/>
      <c r="O22" s="164" t="s">
        <v>96</v>
      </c>
    </row>
    <row r="23" spans="2:15" ht="15.75" x14ac:dyDescent="0.25">
      <c r="B23" s="159"/>
      <c r="C23" s="211"/>
      <c r="D23" s="207"/>
      <c r="E23" s="202" t="s">
        <v>19</v>
      </c>
      <c r="F23" s="160">
        <v>43981</v>
      </c>
      <c r="G23" s="165"/>
      <c r="H23" s="207" t="s">
        <v>134</v>
      </c>
      <c r="I23" s="207"/>
      <c r="J23" s="207"/>
      <c r="K23" s="172">
        <f>SUM(K24:K26)</f>
        <v>11255</v>
      </c>
    </row>
    <row r="24" spans="2:15" ht="15.75" x14ac:dyDescent="0.25">
      <c r="B24" s="159"/>
      <c r="C24" s="163"/>
      <c r="D24" s="163"/>
      <c r="E24" s="199" t="s">
        <v>21</v>
      </c>
      <c r="F24" s="160">
        <v>20648</v>
      </c>
      <c r="G24" s="165"/>
      <c r="H24" s="209"/>
      <c r="I24" s="214"/>
      <c r="J24" s="214" t="s">
        <v>16</v>
      </c>
      <c r="K24" s="167">
        <v>0</v>
      </c>
    </row>
    <row r="25" spans="2:15" ht="15.75" x14ac:dyDescent="0.25">
      <c r="B25" s="159"/>
      <c r="C25" s="163"/>
      <c r="D25" s="163"/>
      <c r="E25" s="199" t="s">
        <v>99</v>
      </c>
      <c r="F25" s="160">
        <v>1779</v>
      </c>
      <c r="G25" s="165"/>
      <c r="H25" s="209"/>
      <c r="I25" s="214"/>
      <c r="J25" s="214" t="s">
        <v>18</v>
      </c>
      <c r="K25" s="167">
        <v>1291</v>
      </c>
      <c r="O25"/>
    </row>
    <row r="26" spans="2:15" ht="15.75" x14ac:dyDescent="0.25">
      <c r="B26" s="159"/>
      <c r="C26" s="163"/>
      <c r="D26" s="163"/>
      <c r="E26" s="199" t="s">
        <v>22</v>
      </c>
      <c r="F26" s="160">
        <v>-9302</v>
      </c>
      <c r="G26" s="165"/>
      <c r="H26" s="205"/>
      <c r="I26" s="283" t="s">
        <v>100</v>
      </c>
      <c r="J26" s="283"/>
      <c r="K26" s="167">
        <v>9964</v>
      </c>
    </row>
    <row r="27" spans="2:15" ht="15.75" x14ac:dyDescent="0.25">
      <c r="B27" s="159"/>
      <c r="C27" s="163"/>
      <c r="D27" s="163"/>
      <c r="E27" s="166"/>
      <c r="F27" s="160"/>
      <c r="G27" s="165"/>
      <c r="H27" s="205"/>
      <c r="I27" s="205"/>
      <c r="J27" s="205"/>
      <c r="K27" s="167"/>
    </row>
    <row r="28" spans="2:15" ht="15.75" x14ac:dyDescent="0.25">
      <c r="B28" s="159"/>
      <c r="C28" s="207" t="s">
        <v>101</v>
      </c>
      <c r="D28" s="207"/>
      <c r="E28" s="207"/>
      <c r="F28" s="156">
        <f>F29+F30</f>
        <v>12946</v>
      </c>
      <c r="G28" s="165"/>
      <c r="H28" s="205"/>
      <c r="I28" s="205"/>
      <c r="J28" s="205"/>
      <c r="K28" s="168"/>
    </row>
    <row r="29" spans="2:15" ht="15.75" x14ac:dyDescent="0.25">
      <c r="B29" s="159"/>
      <c r="C29" s="163"/>
      <c r="D29" s="169"/>
      <c r="E29" s="199" t="s">
        <v>149</v>
      </c>
      <c r="F29" s="160">
        <f>22660-9714+13567</f>
        <v>26513</v>
      </c>
      <c r="G29" s="155" t="s">
        <v>102</v>
      </c>
      <c r="H29" s="170"/>
      <c r="I29" s="170"/>
      <c r="J29" s="171"/>
      <c r="K29" s="172">
        <f>K31+K40+K50</f>
        <v>204731</v>
      </c>
    </row>
    <row r="30" spans="2:15" ht="15.75" x14ac:dyDescent="0.25">
      <c r="B30" s="155"/>
      <c r="C30" s="207"/>
      <c r="D30" s="207"/>
      <c r="E30" s="203" t="s">
        <v>84</v>
      </c>
      <c r="F30" s="160">
        <f>-(5+13562)</f>
        <v>-13567</v>
      </c>
      <c r="G30" s="155"/>
      <c r="H30" s="170"/>
      <c r="I30" s="170"/>
      <c r="J30" s="170"/>
      <c r="K30" s="172"/>
    </row>
    <row r="31" spans="2:15" ht="15.75" x14ac:dyDescent="0.25">
      <c r="B31" s="155"/>
      <c r="C31" s="207"/>
      <c r="D31" s="207"/>
      <c r="E31" s="163"/>
      <c r="F31" s="160"/>
      <c r="G31" s="206" t="s">
        <v>25</v>
      </c>
      <c r="H31" s="155"/>
      <c r="I31" s="155"/>
      <c r="J31" s="155"/>
      <c r="K31" s="172">
        <f>K33</f>
        <v>20004</v>
      </c>
    </row>
    <row r="32" spans="2:15" ht="15.75" x14ac:dyDescent="0.25">
      <c r="B32" s="155"/>
      <c r="C32" s="207" t="s">
        <v>103</v>
      </c>
      <c r="D32" s="207"/>
      <c r="E32" s="207"/>
      <c r="F32" s="156">
        <f>F33+F34</f>
        <v>6596</v>
      </c>
      <c r="G32" s="163"/>
      <c r="H32" s="209"/>
      <c r="I32" s="209"/>
      <c r="J32" s="209"/>
      <c r="K32" s="172"/>
    </row>
    <row r="33" spans="2:11" ht="15.75" x14ac:dyDescent="0.25">
      <c r="B33" s="155"/>
      <c r="C33" s="163"/>
      <c r="D33" s="163"/>
      <c r="E33" s="199" t="s">
        <v>135</v>
      </c>
      <c r="F33" s="160">
        <f>6596+312</f>
        <v>6908</v>
      </c>
      <c r="G33" s="163"/>
      <c r="H33" s="207" t="s">
        <v>136</v>
      </c>
      <c r="I33" s="209"/>
      <c r="J33" s="209"/>
      <c r="K33" s="172">
        <f>SUM(K34:K38)</f>
        <v>20004</v>
      </c>
    </row>
    <row r="34" spans="2:11" ht="15.75" x14ac:dyDescent="0.25">
      <c r="B34" s="155"/>
      <c r="C34" s="163"/>
      <c r="D34" s="163"/>
      <c r="E34" s="201" t="s">
        <v>104</v>
      </c>
      <c r="F34" s="160">
        <v>-312</v>
      </c>
      <c r="G34" s="163"/>
      <c r="H34" s="209"/>
      <c r="I34" s="209"/>
      <c r="J34" s="214" t="s">
        <v>12</v>
      </c>
      <c r="K34" s="167">
        <v>247</v>
      </c>
    </row>
    <row r="35" spans="2:11" ht="15.75" x14ac:dyDescent="0.25">
      <c r="B35" s="155"/>
      <c r="C35" s="163"/>
      <c r="D35" s="163"/>
      <c r="E35" s="211"/>
      <c r="F35" s="160"/>
      <c r="G35" s="163"/>
      <c r="H35" s="209"/>
      <c r="I35" s="209"/>
      <c r="J35" s="214" t="s">
        <v>57</v>
      </c>
      <c r="K35" s="167">
        <v>3620</v>
      </c>
    </row>
    <row r="36" spans="2:11" ht="15.75" x14ac:dyDescent="0.25">
      <c r="B36" s="155" t="s">
        <v>102</v>
      </c>
      <c r="C36" s="163"/>
      <c r="D36" s="163"/>
      <c r="E36" s="166"/>
      <c r="F36" s="156">
        <f>F37+F49</f>
        <v>56575</v>
      </c>
      <c r="G36" s="163"/>
      <c r="H36" s="209"/>
      <c r="I36" s="209"/>
      <c r="J36" s="214" t="s">
        <v>98</v>
      </c>
      <c r="K36" s="167">
        <v>3485</v>
      </c>
    </row>
    <row r="37" spans="2:11" ht="15.75" x14ac:dyDescent="0.25">
      <c r="B37" s="155" t="s">
        <v>105</v>
      </c>
      <c r="C37" s="163"/>
      <c r="D37" s="163"/>
      <c r="E37" s="166"/>
      <c r="F37" s="156">
        <f>F39+F44+F45</f>
        <v>52683</v>
      </c>
      <c r="G37" s="163"/>
      <c r="H37" s="209"/>
      <c r="I37" s="209"/>
      <c r="J37" s="200" t="s">
        <v>87</v>
      </c>
      <c r="K37" s="167"/>
    </row>
    <row r="38" spans="2:11" ht="15.75" x14ac:dyDescent="0.25">
      <c r="B38" s="155"/>
      <c r="C38" s="163"/>
      <c r="D38" s="163"/>
      <c r="E38" s="169"/>
      <c r="F38" s="156"/>
      <c r="G38" s="163"/>
      <c r="H38" s="209"/>
      <c r="I38" s="209"/>
      <c r="J38" s="200" t="s">
        <v>86</v>
      </c>
      <c r="K38" s="167">
        <v>12652</v>
      </c>
    </row>
    <row r="39" spans="2:11" ht="15.75" x14ac:dyDescent="0.25">
      <c r="B39" s="155"/>
      <c r="C39" s="207" t="s">
        <v>137</v>
      </c>
      <c r="D39" s="207"/>
      <c r="E39" s="173"/>
      <c r="F39" s="156">
        <f>F40+F41+F42+F43</f>
        <v>42969</v>
      </c>
      <c r="G39" s="163"/>
      <c r="H39" s="209"/>
      <c r="I39" s="209"/>
      <c r="J39" s="209"/>
      <c r="K39" s="168"/>
    </row>
    <row r="40" spans="2:11" ht="15.75" x14ac:dyDescent="0.25">
      <c r="B40" s="155"/>
      <c r="C40" s="163"/>
      <c r="D40" s="207"/>
      <c r="E40" s="202" t="s">
        <v>19</v>
      </c>
      <c r="F40" s="160">
        <v>21040</v>
      </c>
      <c r="G40" s="155" t="s">
        <v>29</v>
      </c>
      <c r="H40" s="155"/>
      <c r="I40" s="155"/>
      <c r="J40" s="155"/>
      <c r="K40" s="156">
        <f>SUM(K41:K44)</f>
        <v>197535</v>
      </c>
    </row>
    <row r="41" spans="2:11" ht="15.75" x14ac:dyDescent="0.25">
      <c r="B41" s="155"/>
      <c r="C41" s="163"/>
      <c r="D41" s="163"/>
      <c r="E41" s="199" t="s">
        <v>21</v>
      </c>
      <c r="F41" s="160">
        <v>21522</v>
      </c>
      <c r="G41" s="165"/>
      <c r="H41" s="205"/>
      <c r="I41" s="205"/>
      <c r="J41" s="199" t="s">
        <v>138</v>
      </c>
      <c r="K41" s="167">
        <v>186395</v>
      </c>
    </row>
    <row r="42" spans="2:11" ht="15.75" x14ac:dyDescent="0.25">
      <c r="B42" s="155"/>
      <c r="C42" s="163"/>
      <c r="D42" s="163"/>
      <c r="E42" s="199" t="s">
        <v>99</v>
      </c>
      <c r="F42" s="160">
        <v>3812</v>
      </c>
      <c r="G42" s="165"/>
      <c r="H42" s="205"/>
      <c r="I42" s="205"/>
      <c r="J42" s="214" t="s">
        <v>150</v>
      </c>
      <c r="K42" s="167">
        <v>3199</v>
      </c>
    </row>
    <row r="43" spans="2:11" ht="15.75" x14ac:dyDescent="0.25">
      <c r="B43" s="155"/>
      <c r="C43" s="163"/>
      <c r="D43" s="163"/>
      <c r="E43" s="199" t="s">
        <v>22</v>
      </c>
      <c r="F43" s="160">
        <v>-3405</v>
      </c>
      <c r="G43" s="165"/>
      <c r="H43" s="205"/>
      <c r="I43" s="205"/>
      <c r="J43" s="214" t="s">
        <v>32</v>
      </c>
      <c r="K43" s="167">
        <v>7941</v>
      </c>
    </row>
    <row r="44" spans="2:11" ht="15.75" x14ac:dyDescent="0.25">
      <c r="B44" s="155"/>
      <c r="C44" s="207"/>
      <c r="D44" s="207"/>
      <c r="E44" s="207"/>
      <c r="F44" s="156"/>
      <c r="G44" s="165"/>
      <c r="H44" s="205"/>
      <c r="I44" s="205"/>
      <c r="J44" s="214" t="s">
        <v>147</v>
      </c>
      <c r="K44" s="167">
        <v>0</v>
      </c>
    </row>
    <row r="45" spans="2:11" ht="15.75" x14ac:dyDescent="0.25">
      <c r="B45" s="155"/>
      <c r="C45" s="207" t="s">
        <v>106</v>
      </c>
      <c r="D45" s="207"/>
      <c r="E45" s="207"/>
      <c r="F45" s="156">
        <f>F46+F47</f>
        <v>9714</v>
      </c>
      <c r="G45" s="165"/>
      <c r="H45" s="165"/>
      <c r="I45" s="165"/>
      <c r="J45" s="165"/>
      <c r="K45" s="168"/>
    </row>
    <row r="46" spans="2:11" ht="15.75" x14ac:dyDescent="0.25">
      <c r="B46" s="155"/>
      <c r="C46" s="163"/>
      <c r="D46" s="163"/>
      <c r="E46" s="199" t="s">
        <v>139</v>
      </c>
      <c r="F46" s="160">
        <f>9301+413+4</f>
        <v>9718</v>
      </c>
      <c r="G46" s="165"/>
      <c r="H46" s="165"/>
      <c r="I46" s="165"/>
      <c r="J46" s="205"/>
      <c r="K46" s="168"/>
    </row>
    <row r="47" spans="2:11" ht="15.75" x14ac:dyDescent="0.25">
      <c r="B47" s="155"/>
      <c r="C47" s="163"/>
      <c r="D47" s="163"/>
      <c r="E47" s="203" t="s">
        <v>84</v>
      </c>
      <c r="F47" s="160">
        <f>-4</f>
        <v>-4</v>
      </c>
      <c r="G47" s="165"/>
      <c r="H47" s="165"/>
      <c r="I47" s="165"/>
      <c r="J47" s="165"/>
      <c r="K47" s="168"/>
    </row>
    <row r="48" spans="2:11" ht="15.75" x14ac:dyDescent="0.25">
      <c r="B48" s="155"/>
      <c r="C48" s="163"/>
      <c r="D48" s="163"/>
      <c r="E48" s="169"/>
      <c r="F48" s="160"/>
      <c r="G48" s="165"/>
      <c r="H48" s="165"/>
      <c r="I48" s="165"/>
      <c r="J48" s="165"/>
      <c r="K48" s="168"/>
    </row>
    <row r="49" spans="2:28" ht="15.75" x14ac:dyDescent="0.25">
      <c r="B49" s="155" t="s">
        <v>140</v>
      </c>
      <c r="C49" s="155"/>
      <c r="D49" s="155"/>
      <c r="E49" s="155"/>
      <c r="F49" s="156">
        <f>F50+F52+F63</f>
        <v>3892</v>
      </c>
      <c r="G49" s="165"/>
      <c r="H49" s="165"/>
      <c r="I49" s="165"/>
      <c r="J49" s="165"/>
      <c r="K49" s="168"/>
    </row>
    <row r="50" spans="2:28" ht="15.75" x14ac:dyDescent="0.25">
      <c r="B50" s="155"/>
      <c r="C50" s="174" t="s">
        <v>107</v>
      </c>
      <c r="D50" s="174"/>
      <c r="E50" s="174"/>
      <c r="F50" s="156">
        <f>F51</f>
        <v>10</v>
      </c>
      <c r="G50" s="50" t="s">
        <v>33</v>
      </c>
      <c r="H50" s="165"/>
      <c r="I50" s="165"/>
      <c r="J50" s="165"/>
      <c r="K50" s="172">
        <f>K52+K53+K54+K55+K56+K57+K58+K59+K60</f>
        <v>-12808</v>
      </c>
    </row>
    <row r="51" spans="2:28" ht="15.75" x14ac:dyDescent="0.25">
      <c r="B51" s="155"/>
      <c r="C51" s="174"/>
      <c r="D51" s="174"/>
      <c r="E51" s="203" t="s">
        <v>89</v>
      </c>
      <c r="F51" s="160">
        <v>10</v>
      </c>
      <c r="G51" s="165"/>
      <c r="H51" s="165"/>
      <c r="I51" s="165"/>
      <c r="J51" s="165"/>
      <c r="K51" s="168"/>
    </row>
    <row r="52" spans="2:28" ht="15.75" x14ac:dyDescent="0.25">
      <c r="B52" s="155"/>
      <c r="C52" s="174" t="s">
        <v>109</v>
      </c>
      <c r="D52" s="174"/>
      <c r="E52" s="163"/>
      <c r="F52" s="156">
        <f>F54+F58+F61</f>
        <v>3882</v>
      </c>
      <c r="G52" s="165"/>
      <c r="H52" s="165"/>
      <c r="I52" s="165"/>
      <c r="J52" s="198" t="s">
        <v>34</v>
      </c>
      <c r="K52" s="167">
        <v>20104</v>
      </c>
    </row>
    <row r="53" spans="2:28" ht="13.5" customHeight="1" x14ac:dyDescent="0.25">
      <c r="B53" s="155"/>
      <c r="C53" s="174"/>
      <c r="D53" s="174"/>
      <c r="E53" s="174"/>
      <c r="F53" s="156"/>
      <c r="G53" s="165"/>
      <c r="H53" s="165"/>
      <c r="I53" s="165"/>
      <c r="J53" s="198" t="s">
        <v>127</v>
      </c>
      <c r="K53" s="167">
        <v>0</v>
      </c>
    </row>
    <row r="54" spans="2:28" ht="15.75" x14ac:dyDescent="0.25">
      <c r="B54" s="155"/>
      <c r="C54" s="174"/>
      <c r="D54" s="174" t="s">
        <v>108</v>
      </c>
      <c r="E54" s="174"/>
      <c r="F54" s="156">
        <f>F55+F56+F57</f>
        <v>3365</v>
      </c>
      <c r="G54" s="165"/>
      <c r="H54" s="165"/>
      <c r="I54" s="165"/>
      <c r="J54" s="198" t="s">
        <v>128</v>
      </c>
      <c r="K54" s="167">
        <v>-31843</v>
      </c>
    </row>
    <row r="55" spans="2:28" ht="15.75" x14ac:dyDescent="0.25">
      <c r="B55" s="155"/>
      <c r="C55" s="174"/>
      <c r="D55" s="174"/>
      <c r="E55" s="203" t="s">
        <v>68</v>
      </c>
      <c r="F55" s="160">
        <v>2422</v>
      </c>
      <c r="G55" s="165"/>
      <c r="H55" s="165"/>
      <c r="I55" s="165"/>
      <c r="J55" s="198" t="s">
        <v>74</v>
      </c>
      <c r="K55" s="167">
        <v>-33</v>
      </c>
    </row>
    <row r="56" spans="2:28" ht="15.75" x14ac:dyDescent="0.25">
      <c r="B56" s="155"/>
      <c r="C56" s="174"/>
      <c r="D56" s="174"/>
      <c r="E56" s="203" t="s">
        <v>69</v>
      </c>
      <c r="F56" s="160">
        <v>1867</v>
      </c>
      <c r="G56" s="165"/>
      <c r="H56" s="165"/>
      <c r="I56" s="165"/>
      <c r="J56" s="198" t="s">
        <v>124</v>
      </c>
      <c r="K56" s="167"/>
    </row>
    <row r="57" spans="2:28" ht="15.75" x14ac:dyDescent="0.25">
      <c r="B57" s="155"/>
      <c r="C57" s="174"/>
      <c r="D57" s="174"/>
      <c r="E57" s="203" t="s">
        <v>40</v>
      </c>
      <c r="F57" s="160">
        <v>-924</v>
      </c>
      <c r="G57" s="165"/>
      <c r="H57" s="165"/>
      <c r="I57" s="165"/>
      <c r="J57" s="198" t="s">
        <v>129</v>
      </c>
      <c r="K57" s="167">
        <v>-451</v>
      </c>
    </row>
    <row r="58" spans="2:28" ht="15.75" x14ac:dyDescent="0.25">
      <c r="B58" s="159"/>
      <c r="C58" s="207"/>
      <c r="D58" s="207" t="s">
        <v>141</v>
      </c>
      <c r="E58" s="207"/>
      <c r="F58" s="156">
        <f>SUM(F59:F60)</f>
        <v>482</v>
      </c>
      <c r="G58" s="165"/>
      <c r="H58" s="165"/>
      <c r="I58" s="165"/>
      <c r="J58" s="198" t="s">
        <v>125</v>
      </c>
      <c r="K58" s="167"/>
    </row>
    <row r="59" spans="2:28" ht="15.75" x14ac:dyDescent="0.25">
      <c r="B59" s="159"/>
      <c r="C59" s="211"/>
      <c r="D59" s="169"/>
      <c r="E59" s="199" t="s">
        <v>110</v>
      </c>
      <c r="F59" s="160">
        <v>1710</v>
      </c>
      <c r="G59" s="165"/>
      <c r="H59" s="165"/>
      <c r="I59" s="165"/>
      <c r="J59" s="198" t="s">
        <v>126</v>
      </c>
      <c r="K59" s="167">
        <v>-585</v>
      </c>
    </row>
    <row r="60" spans="2:28" ht="15.75" x14ac:dyDescent="0.25">
      <c r="B60" s="159"/>
      <c r="C60" s="163"/>
      <c r="D60" s="169"/>
      <c r="E60" s="199" t="s">
        <v>40</v>
      </c>
      <c r="F60" s="160">
        <v>-1228</v>
      </c>
      <c r="G60" s="165"/>
      <c r="H60" s="165"/>
      <c r="I60" s="165"/>
      <c r="J60" s="198" t="s">
        <v>130</v>
      </c>
      <c r="K60" s="167">
        <v>0</v>
      </c>
    </row>
    <row r="61" spans="2:28" ht="15.75" x14ac:dyDescent="0.25">
      <c r="B61" s="159"/>
      <c r="C61" s="207"/>
      <c r="D61" s="207" t="s">
        <v>111</v>
      </c>
      <c r="E61" s="175"/>
      <c r="F61" s="156">
        <f>F62</f>
        <v>35</v>
      </c>
      <c r="G61" s="165"/>
      <c r="H61" s="165"/>
      <c r="I61" s="165"/>
      <c r="J61" s="165"/>
      <c r="K61" s="168"/>
      <c r="L61" s="19"/>
    </row>
    <row r="62" spans="2:28" s="19" customFormat="1" ht="15.75" x14ac:dyDescent="0.25">
      <c r="B62" s="159"/>
      <c r="C62" s="163"/>
      <c r="D62" s="163"/>
      <c r="E62" s="203" t="s">
        <v>88</v>
      </c>
      <c r="F62" s="160">
        <v>35</v>
      </c>
      <c r="G62" s="165"/>
      <c r="H62" s="165"/>
      <c r="I62" s="165"/>
      <c r="J62" s="165"/>
      <c r="K62" s="168"/>
      <c r="L62" s="5"/>
      <c r="Y62" s="140"/>
      <c r="Z62" s="140"/>
      <c r="AA62" s="140"/>
      <c r="AB62" s="176"/>
    </row>
    <row r="63" spans="2:28" ht="15.75" x14ac:dyDescent="0.25">
      <c r="B63" s="159"/>
      <c r="C63" s="207" t="s">
        <v>112</v>
      </c>
      <c r="D63" s="169"/>
      <c r="E63" s="162"/>
      <c r="F63" s="156">
        <f>SUM(F64:F65)</f>
        <v>0</v>
      </c>
      <c r="G63" s="165"/>
      <c r="H63" s="165"/>
      <c r="I63" s="165"/>
      <c r="J63" s="165"/>
      <c r="K63" s="168"/>
    </row>
    <row r="64" spans="2:28" ht="15.75" x14ac:dyDescent="0.25">
      <c r="B64" s="159"/>
      <c r="C64" s="211"/>
      <c r="D64" s="169"/>
      <c r="E64" s="199" t="s">
        <v>113</v>
      </c>
      <c r="F64" s="160">
        <v>394</v>
      </c>
      <c r="G64" s="165"/>
      <c r="H64" s="165"/>
      <c r="I64" s="165"/>
      <c r="J64" s="165"/>
      <c r="K64" s="168"/>
    </row>
    <row r="65" spans="2:25" ht="15.75" x14ac:dyDescent="0.25">
      <c r="B65" s="159"/>
      <c r="C65" s="211"/>
      <c r="D65" s="169"/>
      <c r="E65" s="199" t="s">
        <v>114</v>
      </c>
      <c r="F65" s="160">
        <v>-394</v>
      </c>
      <c r="G65" s="165"/>
      <c r="H65" s="165"/>
      <c r="I65" s="165"/>
      <c r="J65" s="165"/>
      <c r="K65" s="168"/>
    </row>
    <row r="66" spans="2:25" ht="15.75" x14ac:dyDescent="0.25">
      <c r="B66" s="177"/>
      <c r="C66" s="178"/>
      <c r="D66" s="178"/>
      <c r="E66" s="179"/>
      <c r="F66" s="180"/>
      <c r="G66" s="181"/>
      <c r="H66" s="181"/>
      <c r="I66" s="181"/>
      <c r="J66" s="181"/>
      <c r="K66" s="182"/>
    </row>
    <row r="67" spans="2:25" ht="15.75" x14ac:dyDescent="0.25">
      <c r="B67" s="271" t="s">
        <v>115</v>
      </c>
      <c r="C67" s="272"/>
      <c r="D67" s="272"/>
      <c r="E67" s="273"/>
      <c r="F67" s="156">
        <f>SUM(F14+F37+F49)</f>
        <v>245414</v>
      </c>
      <c r="G67" s="274" t="s">
        <v>116</v>
      </c>
      <c r="H67" s="274"/>
      <c r="I67" s="274"/>
      <c r="J67" s="274"/>
      <c r="K67" s="156">
        <f>SUM(K29+K14)</f>
        <v>245414</v>
      </c>
      <c r="L67" s="19"/>
    </row>
    <row r="68" spans="2:25" x14ac:dyDescent="0.2">
      <c r="B68" s="183"/>
      <c r="C68" s="184"/>
      <c r="D68" s="184"/>
      <c r="E68" s="185"/>
      <c r="F68" s="186"/>
      <c r="G68" s="187"/>
      <c r="H68" s="187"/>
      <c r="I68" s="187"/>
      <c r="J68" s="187"/>
      <c r="K68" s="188"/>
      <c r="L68" s="19"/>
    </row>
    <row r="69" spans="2:25" ht="15.75" x14ac:dyDescent="0.25">
      <c r="B69" s="204"/>
      <c r="C69" s="204"/>
      <c r="D69" s="204"/>
      <c r="E69" s="189"/>
      <c r="F69" s="189"/>
      <c r="G69" s="204"/>
      <c r="H69" s="204"/>
      <c r="I69" s="204"/>
      <c r="J69" s="284"/>
      <c r="K69" s="284"/>
    </row>
    <row r="70" spans="2:25" ht="15.75" x14ac:dyDescent="0.25">
      <c r="B70" s="282" t="s">
        <v>117</v>
      </c>
      <c r="C70" s="282"/>
      <c r="D70" s="282"/>
      <c r="E70" s="282"/>
      <c r="F70" s="191"/>
      <c r="G70" s="285" t="s">
        <v>51</v>
      </c>
      <c r="H70" s="285"/>
      <c r="I70" s="285"/>
      <c r="J70" s="285"/>
      <c r="K70" s="285"/>
    </row>
    <row r="71" spans="2:25" ht="15.75" x14ac:dyDescent="0.25">
      <c r="B71" s="213"/>
      <c r="C71" s="213"/>
      <c r="D71" s="213"/>
      <c r="E71" s="213"/>
      <c r="F71" s="191"/>
      <c r="G71" s="215"/>
      <c r="H71" s="215"/>
      <c r="I71" s="215"/>
      <c r="J71" s="215"/>
      <c r="K71" s="215"/>
    </row>
    <row r="72" spans="2:25" s="19" customFormat="1" ht="13.5" customHeight="1" x14ac:dyDescent="0.25">
      <c r="B72" s="282" t="s">
        <v>142</v>
      </c>
      <c r="C72" s="282"/>
      <c r="D72" s="282"/>
      <c r="E72" s="282"/>
      <c r="F72" s="193"/>
      <c r="G72" s="281" t="s">
        <v>52</v>
      </c>
      <c r="H72" s="281"/>
      <c r="I72" s="281"/>
      <c r="J72" s="281"/>
      <c r="K72" s="281"/>
      <c r="L72" s="5"/>
      <c r="M72" s="5"/>
      <c r="N72" s="5"/>
      <c r="O72" s="5"/>
    </row>
    <row r="73" spans="2:25" s="19" customFormat="1" ht="15.75" x14ac:dyDescent="0.25">
      <c r="B73" s="280" t="s">
        <v>118</v>
      </c>
      <c r="C73" s="280"/>
      <c r="D73" s="280"/>
      <c r="E73" s="280"/>
      <c r="F73" s="216"/>
      <c r="G73" s="281" t="s">
        <v>143</v>
      </c>
      <c r="H73" s="281"/>
      <c r="I73" s="281"/>
      <c r="J73" s="281"/>
      <c r="K73" s="281"/>
      <c r="L73" s="5"/>
    </row>
    <row r="74" spans="2:25" ht="15.75" x14ac:dyDescent="0.25">
      <c r="B74" s="212"/>
      <c r="C74" s="212"/>
      <c r="D74" s="212"/>
      <c r="E74" s="212"/>
      <c r="F74" s="216"/>
      <c r="G74" s="216"/>
      <c r="H74" s="216"/>
      <c r="I74" s="216"/>
      <c r="J74" s="194"/>
      <c r="K74" s="192"/>
      <c r="M74" s="19"/>
      <c r="N74" s="19"/>
      <c r="O74" s="19"/>
    </row>
    <row r="75" spans="2:25" ht="15.75" x14ac:dyDescent="0.25">
      <c r="B75" s="282" t="s">
        <v>131</v>
      </c>
      <c r="C75" s="282"/>
      <c r="D75" s="282"/>
      <c r="E75" s="282"/>
      <c r="F75" s="213"/>
      <c r="G75" s="282" t="s">
        <v>119</v>
      </c>
      <c r="H75" s="280"/>
      <c r="I75" s="280"/>
      <c r="J75" s="280"/>
      <c r="K75" s="280"/>
      <c r="X75" s="262"/>
      <c r="Y75" s="262"/>
    </row>
    <row r="76" spans="2:25" ht="15.75" x14ac:dyDescent="0.25">
      <c r="B76" s="286" t="s">
        <v>49</v>
      </c>
      <c r="C76" s="286"/>
      <c r="D76" s="286"/>
      <c r="E76" s="286"/>
      <c r="F76" s="195"/>
      <c r="G76" s="213"/>
      <c r="H76" s="191"/>
      <c r="I76" s="191"/>
      <c r="J76" s="191"/>
      <c r="K76" s="192"/>
      <c r="X76" s="263"/>
      <c r="Y76" s="264"/>
    </row>
    <row r="77" spans="2:25" ht="15.75" x14ac:dyDescent="0.25">
      <c r="B77" s="216"/>
      <c r="C77" s="216"/>
      <c r="D77" s="216"/>
      <c r="E77" s="194"/>
      <c r="F77" s="195"/>
      <c r="G77" s="286" t="s">
        <v>120</v>
      </c>
      <c r="H77" s="286"/>
      <c r="I77" s="286"/>
      <c r="J77" s="286"/>
      <c r="K77" s="286"/>
    </row>
    <row r="78" spans="2:25" ht="15.75" x14ac:dyDescent="0.25">
      <c r="B78" s="282"/>
      <c r="C78" s="282"/>
      <c r="D78" s="282"/>
      <c r="E78" s="282"/>
      <c r="F78" s="195"/>
      <c r="G78" s="287"/>
      <c r="H78" s="287"/>
      <c r="I78" s="287"/>
      <c r="J78" s="287"/>
      <c r="K78" s="287"/>
    </row>
    <row r="79" spans="2:25" ht="15.75" x14ac:dyDescent="0.25">
      <c r="B79" s="282" t="s">
        <v>152</v>
      </c>
      <c r="C79" s="282"/>
      <c r="D79" s="282"/>
      <c r="E79" s="282"/>
      <c r="F79" s="216"/>
      <c r="G79" s="287" t="s">
        <v>121</v>
      </c>
      <c r="H79" s="280"/>
      <c r="I79" s="280"/>
      <c r="J79" s="280"/>
      <c r="K79" s="280"/>
    </row>
    <row r="80" spans="2:25" ht="15.75" x14ac:dyDescent="0.25">
      <c r="B80" s="286" t="s">
        <v>85</v>
      </c>
      <c r="C80" s="286"/>
      <c r="D80" s="286"/>
      <c r="E80" s="286"/>
      <c r="F80" s="216"/>
      <c r="G80" s="287"/>
      <c r="H80" s="287"/>
      <c r="I80" s="287"/>
      <c r="J80" s="287"/>
      <c r="K80" s="287"/>
    </row>
    <row r="81" spans="2:12" ht="15.75" x14ac:dyDescent="0.25">
      <c r="B81" s="212"/>
      <c r="C81" s="212"/>
      <c r="D81" s="212"/>
      <c r="E81" s="195"/>
      <c r="F81" s="216"/>
      <c r="G81" s="286" t="s">
        <v>122</v>
      </c>
      <c r="H81" s="286"/>
      <c r="I81" s="286"/>
      <c r="J81" s="286"/>
      <c r="K81" s="286"/>
    </row>
    <row r="82" spans="2:12" ht="15.75" x14ac:dyDescent="0.25">
      <c r="B82" s="212"/>
      <c r="C82" s="212"/>
      <c r="D82" s="212"/>
      <c r="E82" s="195"/>
      <c r="F82" s="216"/>
      <c r="G82" s="216"/>
      <c r="H82" s="216"/>
      <c r="I82" s="216"/>
      <c r="J82" s="216"/>
      <c r="K82" s="216"/>
    </row>
    <row r="83" spans="2:12" ht="15.75" x14ac:dyDescent="0.25">
      <c r="B83" s="215" t="s">
        <v>123</v>
      </c>
      <c r="C83" s="215"/>
      <c r="D83" s="215"/>
      <c r="E83" s="215"/>
      <c r="F83" s="215"/>
      <c r="G83" s="215"/>
      <c r="H83" s="215"/>
      <c r="I83" s="215"/>
      <c r="J83" s="215"/>
      <c r="K83" s="216"/>
    </row>
    <row r="84" spans="2:12" ht="15.75" x14ac:dyDescent="0.25">
      <c r="B84" s="286" t="s">
        <v>153</v>
      </c>
      <c r="C84" s="286"/>
      <c r="D84" s="286"/>
      <c r="E84" s="286"/>
      <c r="F84" s="286"/>
      <c r="G84" s="212"/>
      <c r="H84" s="286" t="s">
        <v>144</v>
      </c>
      <c r="I84" s="286"/>
      <c r="J84" s="286"/>
      <c r="K84" s="286"/>
    </row>
    <row r="85" spans="2:12" ht="15.75" x14ac:dyDescent="0.25">
      <c r="B85" s="286" t="s">
        <v>145</v>
      </c>
      <c r="C85" s="286"/>
      <c r="D85" s="286"/>
      <c r="E85" s="286"/>
      <c r="F85" s="286"/>
      <c r="G85" s="216"/>
      <c r="H85" s="286" t="s">
        <v>146</v>
      </c>
      <c r="I85" s="286"/>
      <c r="J85" s="286"/>
      <c r="K85" s="286"/>
    </row>
    <row r="86" spans="2:12" ht="15.75" x14ac:dyDescent="0.25">
      <c r="B86" s="286" t="s">
        <v>155</v>
      </c>
      <c r="C86" s="286"/>
      <c r="D86" s="286"/>
      <c r="E86" s="286"/>
      <c r="F86" s="195"/>
      <c r="G86" s="212"/>
      <c r="H86" s="286" t="s">
        <v>154</v>
      </c>
      <c r="I86" s="286"/>
      <c r="J86" s="286"/>
      <c r="K86" s="286"/>
    </row>
    <row r="87" spans="2:12" ht="15.75" x14ac:dyDescent="0.25">
      <c r="B87" s="17"/>
      <c r="C87" s="17"/>
      <c r="D87" s="17"/>
      <c r="E87" s="196"/>
      <c r="F87" s="196"/>
      <c r="G87" s="17"/>
      <c r="H87" s="17"/>
      <c r="I87" s="17"/>
      <c r="J87" s="196"/>
      <c r="K87" s="197"/>
    </row>
    <row r="88" spans="2:12" x14ac:dyDescent="0.2">
      <c r="K88" s="27"/>
    </row>
    <row r="89" spans="2:12" ht="15.75" x14ac:dyDescent="0.25">
      <c r="J89" s="288" t="s">
        <v>156</v>
      </c>
      <c r="K89" s="288"/>
    </row>
    <row r="93" spans="2:12" x14ac:dyDescent="0.2">
      <c r="L93" s="190"/>
    </row>
  </sheetData>
  <mergeCells count="39">
    <mergeCell ref="C10:K10"/>
    <mergeCell ref="B4:K4"/>
    <mergeCell ref="B6:K6"/>
    <mergeCell ref="B7:K7"/>
    <mergeCell ref="B8:F8"/>
    <mergeCell ref="B9:J9"/>
    <mergeCell ref="B73:E73"/>
    <mergeCell ref="G73:K73"/>
    <mergeCell ref="B75:E75"/>
    <mergeCell ref="G75:K75"/>
    <mergeCell ref="J11:K11"/>
    <mergeCell ref="B12:E12"/>
    <mergeCell ref="G12:J12"/>
    <mergeCell ref="I26:J26"/>
    <mergeCell ref="B67:E67"/>
    <mergeCell ref="G67:J67"/>
    <mergeCell ref="J69:K69"/>
    <mergeCell ref="B70:E70"/>
    <mergeCell ref="G70:K70"/>
    <mergeCell ref="B72:E72"/>
    <mergeCell ref="G72:K72"/>
    <mergeCell ref="X75:Y75"/>
    <mergeCell ref="B76:E76"/>
    <mergeCell ref="X76:Y76"/>
    <mergeCell ref="B78:E78"/>
    <mergeCell ref="G78:K78"/>
    <mergeCell ref="G77:K77"/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H86:K86"/>
    <mergeCell ref="B86:E86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ABRIL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2023-04-24T20:14:15Z</cp:lastPrinted>
  <dcterms:created xsi:type="dcterms:W3CDTF">2009-01-05T20:09:54Z</dcterms:created>
  <dcterms:modified xsi:type="dcterms:W3CDTF">2023-06-20T19:10:13Z</dcterms:modified>
</cp:coreProperties>
</file>