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SETEMBRO 2019 " sheetId="7" r:id="rId7"/>
  </sheets>
  <definedNames/>
  <calcPr fullCalcOnLoad="1"/>
</workbook>
</file>

<file path=xl/sharedStrings.xml><?xml version="1.0" encoding="utf-8"?>
<sst xmlns="http://schemas.openxmlformats.org/spreadsheetml/2006/main" count="647" uniqueCount="105">
  <si>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</si>
  <si>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</si>
  <si>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</si>
  <si>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</si>
  <si>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</si>
  <si>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</si>
  <si>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</si>
  <si>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</si>
  <si>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</si>
  <si>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</si>
  <si>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</si>
  <si>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</si>
  <si>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</si>
  <si>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</si>
  <si>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</si>
  <si>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</si>
  <si>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</si>
  <si>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</si>
  <si>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</si>
  <si>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</si>
  <si>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</si>
  <si>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</si>
  <si>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</si>
  <si>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</si>
  <si>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</si>
  <si>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</si>
  <si>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</si>
  <si>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</si>
  <si>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</si>
  <si>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</si>
  <si>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</si>
  <si>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</si>
  <si>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</si>
  <si>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</si>
  <si>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</si>
  <si>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</si>
  <si>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</si>
  <si>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</si>
  <si>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</si>
  <si>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</si>
  <si>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</si>
  <si>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</si>
  <si>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</si>
  <si>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</si>
  <si>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</si>
  <si>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</si>
  <si>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</si>
  <si>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</si>
  <si>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</si>
  <si>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</si>
  <si>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</si>
  <si>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</si>
  <si>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</si>
  <si>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</si>
  <si>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</si>
  <si>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</si>
  <si>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</si>
  <si>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</si>
  <si>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</si>
  <si>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</si>
  <si>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</si>
  <si>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</si>
  <si>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</si>
  <si>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</si>
  <si>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</si>
  <si>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</si>
  <si>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</si>
  <si>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</si>
  <si>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</si>
  <si>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</si>
  <si>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</si>
  <si>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</si>
  <si>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</si>
  <si>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</si>
  <si>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</si>
  <si>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</si>
  <si>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</si>
  <si>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</si>
  <si>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</si>
  <si>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</si>
  <si>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</si>
  <si>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</si>
  <si>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</si>
  <si>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</si>
  <si>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</si>
  <si>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</si>
  <si>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</si>
  <si>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</si>
  <si>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</si>
  <si>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LUCIANO MACHADO PEREIRA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</si>
  <si>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</si>
  <si>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</si>
  <si>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</si>
  <si>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</si>
  <si>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 xml:space="preserve">ROGÉRIO SANTANA FERREIRA </t>
  </si>
  <si>
    <t xml:space="preserve">  Diretora Aministrativa e Financeira</t>
  </si>
  <si>
    <t>CONTADOR</t>
  </si>
  <si>
    <t>Imposto de Renda e Contribuição Social</t>
  </si>
  <si>
    <t>THIAGO VINICIUS VIEIRA MIRANDA</t>
  </si>
  <si>
    <t xml:space="preserve"> CRC/GO 012.656/O-9  CPF 306.620.361-15</t>
  </si>
  <si>
    <t xml:space="preserve">EDIMAR DA PAIXÃO MENDES </t>
  </si>
  <si>
    <t>RIVAEL AGUIAR PEREIRA</t>
  </si>
  <si>
    <t xml:space="preserve">FERNANDO FREITAS SILVA </t>
  </si>
  <si>
    <t xml:space="preserve">Diretor de Operações </t>
  </si>
  <si>
    <t xml:space="preserve">                                            BALANCETE  PATRIMONIAL EM 30 DE SETEMBRO  DE 2019 - EM R$ Mil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</si>
</sst>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3" fillId="33" borderId="18" xfId="60" applyFont="1" applyFill="1" applyBorder="1" applyAlignment="1">
      <alignment horizontal="right"/>
    </xf>
    <xf numFmtId="178" fontId="53" fillId="33" borderId="19" xfId="0" applyNumberFormat="1" applyFont="1" applyFill="1" applyBorder="1" applyAlignment="1">
      <alignment/>
    </xf>
    <xf numFmtId="178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5" fillId="33" borderId="18" xfId="60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7" fontId="57" fillId="33" borderId="18" xfId="60" applyFont="1" applyFill="1" applyBorder="1" applyAlignment="1">
      <alignment horizontal="right"/>
    </xf>
    <xf numFmtId="185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72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117291523.52999999</v>
      </c>
      <c r="F12" s="234" t="s">
        <v>7</v>
      </c>
      <c r="G12" s="235"/>
      <c r="H12" s="235"/>
      <c r="I12" s="235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v>49605.59</v>
      </c>
      <c r="F14" s="78"/>
      <c r="G14" s="238"/>
      <c r="H14" s="238"/>
      <c r="I14" s="238"/>
      <c r="J14" s="44"/>
    </row>
    <row r="15" spans="1:10" s="19" customFormat="1" ht="15.75">
      <c r="A15" s="58"/>
      <c r="B15" s="75"/>
      <c r="C15" s="75"/>
      <c r="D15" s="75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2269237.38</v>
      </c>
      <c r="F16" s="242" t="s">
        <v>10</v>
      </c>
      <c r="G16" s="243"/>
      <c r="H16" s="243"/>
      <c r="I16" s="243"/>
      <c r="J16" s="45">
        <f>SUM(J17+J18)</f>
        <v>1582497.48</v>
      </c>
    </row>
    <row r="17" spans="1:10" ht="15.75">
      <c r="A17" s="58"/>
      <c r="B17" s="244" t="s">
        <v>11</v>
      </c>
      <c r="C17" s="244"/>
      <c r="D17" s="24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36" t="s">
        <v>13</v>
      </c>
      <c r="B19" s="237"/>
      <c r="C19" s="237"/>
      <c r="D19" s="237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4" t="s">
        <v>14</v>
      </c>
      <c r="C20" s="244"/>
      <c r="D20" s="244"/>
      <c r="E20" s="52">
        <v>67310536.75</v>
      </c>
      <c r="F20" s="242" t="s">
        <v>15</v>
      </c>
      <c r="G20" s="243"/>
      <c r="H20" s="243"/>
      <c r="I20" s="243"/>
      <c r="J20" s="45">
        <f>SUM(J21:J23)</f>
        <v>8354587.09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>
      <c r="A22" s="236" t="s">
        <v>17</v>
      </c>
      <c r="B22" s="237"/>
      <c r="C22" s="237"/>
      <c r="D22" s="237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4" t="s">
        <v>19</v>
      </c>
      <c r="C23" s="244"/>
      <c r="D23" s="244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46" t="s">
        <v>21</v>
      </c>
      <c r="C24" s="246"/>
      <c r="D24" s="246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46" t="s">
        <v>66</v>
      </c>
      <c r="C25" s="246"/>
      <c r="D25" s="246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46" t="s">
        <v>22</v>
      </c>
      <c r="C26" s="246"/>
      <c r="D26" s="246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f>20805587.54-4084795.41</f>
        <v>16720792.129999999</v>
      </c>
      <c r="F29" s="247" t="s">
        <v>25</v>
      </c>
      <c r="G29" s="248"/>
      <c r="H29" s="248"/>
      <c r="I29" s="248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74"/>
      <c r="E33" s="66"/>
      <c r="F33" s="247" t="s">
        <v>10</v>
      </c>
      <c r="G33" s="248"/>
      <c r="H33" s="248"/>
      <c r="I33" s="248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36" t="s">
        <v>26</v>
      </c>
      <c r="B35" s="237"/>
      <c r="C35" s="237"/>
      <c r="D35" s="237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46" t="s">
        <v>27</v>
      </c>
      <c r="C36" s="246"/>
      <c r="D36" s="246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133378731.77</v>
      </c>
    </row>
    <row r="41" spans="1:10" ht="15.75">
      <c r="A41" s="236" t="s">
        <v>31</v>
      </c>
      <c r="B41" s="237"/>
      <c r="C41" s="237"/>
      <c r="D41" s="237"/>
      <c r="E41" s="51">
        <f>E42+E43+E44+E45</f>
        <v>38587829.260000005</v>
      </c>
      <c r="F41" s="48"/>
      <c r="G41" s="222" t="s">
        <v>32</v>
      </c>
      <c r="H41" s="222"/>
      <c r="I41" s="222"/>
      <c r="J41" s="52">
        <v>7312597.39</v>
      </c>
    </row>
    <row r="42" spans="1:10" ht="15.75">
      <c r="A42" s="60"/>
      <c r="B42" s="244" t="s">
        <v>19</v>
      </c>
      <c r="C42" s="244"/>
      <c r="D42" s="244"/>
      <c r="E42" s="52">
        <v>13498593.15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46" t="s">
        <v>66</v>
      </c>
      <c r="C44" s="246"/>
      <c r="D44" s="246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46" t="s">
        <v>22</v>
      </c>
      <c r="C45" s="246"/>
      <c r="D45" s="246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2841914.21</v>
      </c>
      <c r="K49" s="50"/>
      <c r="L49" s="82"/>
      <c r="M49" s="82"/>
      <c r="N49" s="82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4084795.41</v>
      </c>
      <c r="F50" s="48"/>
      <c r="G50" s="222" t="s">
        <v>73</v>
      </c>
      <c r="H50" s="222"/>
      <c r="I50" s="222"/>
      <c r="J50" s="52">
        <v>-2775939.96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4084795.41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-289.53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6481736.79</v>
      </c>
      <c r="F53" s="48"/>
      <c r="G53" s="222" t="s">
        <v>38</v>
      </c>
      <c r="H53" s="222"/>
      <c r="I53" s="222"/>
      <c r="J53" s="52">
        <v>-31322.43</v>
      </c>
    </row>
    <row r="54" spans="1:10" ht="15.75">
      <c r="A54" s="236" t="s">
        <v>67</v>
      </c>
      <c r="B54" s="237"/>
      <c r="C54" s="237"/>
      <c r="D54" s="237"/>
      <c r="E54" s="51">
        <f>E55+E56+E57</f>
        <v>4006538.7</v>
      </c>
      <c r="F54" s="48"/>
      <c r="G54" s="222" t="s">
        <v>39</v>
      </c>
      <c r="H54" s="222"/>
      <c r="I54" s="222"/>
      <c r="J54" s="52">
        <v>53066.55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590608.5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4" t="s">
        <v>40</v>
      </c>
      <c r="C60" s="244"/>
      <c r="D60" s="244"/>
      <c r="E60" s="52">
        <v>-1145712.52</v>
      </c>
      <c r="F60" s="48"/>
      <c r="G60" s="71"/>
      <c r="H60" s="71"/>
      <c r="I60" s="71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-71562.7</v>
      </c>
      <c r="F63" s="48"/>
      <c r="G63" s="71"/>
      <c r="H63" s="71"/>
      <c r="I63" s="71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1882824.49</v>
      </c>
      <c r="F64" s="48"/>
      <c r="G64" s="71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4" t="s">
        <v>41</v>
      </c>
      <c r="C66" s="244"/>
      <c r="D66" s="24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32" t="s">
        <v>43</v>
      </c>
      <c r="B67" s="233"/>
      <c r="C67" s="233"/>
      <c r="D67" s="233"/>
      <c r="E67" s="51">
        <f>E53+E39+E12</f>
        <v>166445884.98999998</v>
      </c>
      <c r="F67" s="249" t="s">
        <v>44</v>
      </c>
      <c r="G67" s="250"/>
      <c r="H67" s="250"/>
      <c r="I67" s="250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78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114629788.05</v>
      </c>
      <c r="F12" s="234" t="s">
        <v>7</v>
      </c>
      <c r="G12" s="235"/>
      <c r="H12" s="235"/>
      <c r="I12" s="235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v>48647.4</v>
      </c>
      <c r="F14" s="94"/>
      <c r="G14" s="238"/>
      <c r="H14" s="238"/>
      <c r="I14" s="238"/>
      <c r="J14" s="44"/>
    </row>
    <row r="15" spans="1:10" s="19" customFormat="1" ht="15.75">
      <c r="A15" s="58"/>
      <c r="B15" s="91"/>
      <c r="C15" s="91"/>
      <c r="D15" s="91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0.02</v>
      </c>
      <c r="F16" s="242" t="s">
        <v>10</v>
      </c>
      <c r="G16" s="243"/>
      <c r="H16" s="243"/>
      <c r="I16" s="243"/>
      <c r="J16" s="45">
        <f>SUM(J17+J18)</f>
        <v>2601270.32</v>
      </c>
    </row>
    <row r="17" spans="1:10" ht="15.75">
      <c r="A17" s="58"/>
      <c r="B17" s="244" t="s">
        <v>11</v>
      </c>
      <c r="C17" s="244"/>
      <c r="D17" s="244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36" t="s">
        <v>13</v>
      </c>
      <c r="B19" s="237"/>
      <c r="C19" s="237"/>
      <c r="D19" s="237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4" t="s">
        <v>14</v>
      </c>
      <c r="C20" s="244"/>
      <c r="D20" s="244"/>
      <c r="E20" s="52">
        <v>65966389.14</v>
      </c>
      <c r="F20" s="242" t="s">
        <v>15</v>
      </c>
      <c r="G20" s="243"/>
      <c r="H20" s="243"/>
      <c r="I20" s="243"/>
      <c r="J20" s="45">
        <f>SUM(J21:J23)</f>
        <v>7874826.25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>
      <c r="A22" s="236" t="s">
        <v>17</v>
      </c>
      <c r="B22" s="237"/>
      <c r="C22" s="237"/>
      <c r="D22" s="237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4" t="s">
        <v>19</v>
      </c>
      <c r="C23" s="244"/>
      <c r="D23" s="244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46" t="s">
        <v>21</v>
      </c>
      <c r="C24" s="246"/>
      <c r="D24" s="246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46" t="s">
        <v>66</v>
      </c>
      <c r="C25" s="246"/>
      <c r="D25" s="246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46" t="s">
        <v>22</v>
      </c>
      <c r="C26" s="246"/>
      <c r="D26" s="246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f>21723826.96-4496259.21</f>
        <v>17227567.75</v>
      </c>
      <c r="F29" s="247" t="s">
        <v>25</v>
      </c>
      <c r="G29" s="248"/>
      <c r="H29" s="248"/>
      <c r="I29" s="248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90"/>
      <c r="E33" s="66"/>
      <c r="F33" s="247" t="s">
        <v>10</v>
      </c>
      <c r="G33" s="248"/>
      <c r="H33" s="248"/>
      <c r="I33" s="248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36" t="s">
        <v>26</v>
      </c>
      <c r="B35" s="237"/>
      <c r="C35" s="237"/>
      <c r="D35" s="237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46" t="s">
        <v>27</v>
      </c>
      <c r="C36" s="246"/>
      <c r="D36" s="246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133378731.77</v>
      </c>
    </row>
    <row r="41" spans="1:10" ht="15.75">
      <c r="A41" s="236" t="s">
        <v>31</v>
      </c>
      <c r="B41" s="237"/>
      <c r="C41" s="237"/>
      <c r="D41" s="237"/>
      <c r="E41" s="51">
        <f>E42+E43+E44+E45</f>
        <v>43814977.81</v>
      </c>
      <c r="F41" s="48"/>
      <c r="G41" s="222" t="s">
        <v>32</v>
      </c>
      <c r="H41" s="222"/>
      <c r="I41" s="222"/>
      <c r="J41" s="52">
        <v>7312597.39</v>
      </c>
    </row>
    <row r="42" spans="1:10" ht="15.75">
      <c r="A42" s="60"/>
      <c r="B42" s="244" t="s">
        <v>19</v>
      </c>
      <c r="C42" s="244"/>
      <c r="D42" s="244"/>
      <c r="E42" s="52">
        <v>14013415.56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46" t="s">
        <v>66</v>
      </c>
      <c r="C44" s="246"/>
      <c r="D44" s="246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46" t="s">
        <v>22</v>
      </c>
      <c r="C45" s="246"/>
      <c r="D45" s="246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4999497.8</v>
      </c>
      <c r="K49" s="50"/>
      <c r="L49" s="89"/>
      <c r="M49" s="89"/>
      <c r="N49" s="89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4496259.21</v>
      </c>
      <c r="F50" s="48"/>
      <c r="G50" s="222" t="s">
        <v>73</v>
      </c>
      <c r="H50" s="222"/>
      <c r="I50" s="222"/>
      <c r="J50" s="52">
        <v>-4640430.06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4496259.21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-718.2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6448042.120000001</v>
      </c>
      <c r="F53" s="48"/>
      <c r="G53" s="222" t="s">
        <v>38</v>
      </c>
      <c r="H53" s="222"/>
      <c r="I53" s="222"/>
      <c r="J53" s="52">
        <v>100779.2</v>
      </c>
    </row>
    <row r="54" spans="1:10" ht="15.75">
      <c r="A54" s="236" t="s">
        <v>67</v>
      </c>
      <c r="B54" s="237"/>
      <c r="C54" s="237"/>
      <c r="D54" s="237"/>
      <c r="E54" s="51">
        <f>E55+E56+E57</f>
        <v>4000476.8400000003</v>
      </c>
      <c r="F54" s="48"/>
      <c r="G54" s="222" t="s">
        <v>39</v>
      </c>
      <c r="H54" s="222"/>
      <c r="I54" s="222"/>
      <c r="J54" s="52">
        <v>58067.52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v>-288786.9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586075.19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4" t="s">
        <v>40</v>
      </c>
      <c r="C60" s="244"/>
      <c r="D60" s="244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-71569.18</v>
      </c>
      <c r="F63" s="48"/>
      <c r="G63" s="88"/>
      <c r="H63" s="88"/>
      <c r="I63" s="88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1859731.4700000002</v>
      </c>
      <c r="F64" s="48"/>
      <c r="G64" s="88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4" t="s">
        <v>41</v>
      </c>
      <c r="C66" s="244"/>
      <c r="D66" s="24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32" t="s">
        <v>43</v>
      </c>
      <c r="B67" s="233"/>
      <c r="C67" s="233"/>
      <c r="D67" s="233"/>
      <c r="E67" s="51">
        <f>E53+E39+E12</f>
        <v>169389067.19</v>
      </c>
      <c r="F67" s="249" t="s">
        <v>44</v>
      </c>
      <c r="G67" s="250"/>
      <c r="H67" s="250"/>
      <c r="I67" s="250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77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112608774.27</v>
      </c>
      <c r="F12" s="234" t="s">
        <v>7</v>
      </c>
      <c r="G12" s="235"/>
      <c r="H12" s="235"/>
      <c r="I12" s="235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v>38262.11</v>
      </c>
      <c r="F14" s="104"/>
      <c r="G14" s="238"/>
      <c r="H14" s="238"/>
      <c r="I14" s="238"/>
      <c r="J14" s="44"/>
    </row>
    <row r="15" spans="1:10" s="19" customFormat="1" ht="15.75">
      <c r="A15" s="58"/>
      <c r="B15" s="101"/>
      <c r="C15" s="101"/>
      <c r="D15" s="101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16105886.15</v>
      </c>
      <c r="F16" s="242" t="s">
        <v>10</v>
      </c>
      <c r="G16" s="243"/>
      <c r="H16" s="243"/>
      <c r="I16" s="243"/>
      <c r="J16" s="45">
        <f>SUM(J17+J18)</f>
        <v>1934770.12</v>
      </c>
    </row>
    <row r="17" spans="1:10" ht="15.75">
      <c r="A17" s="58"/>
      <c r="B17" s="244" t="s">
        <v>11</v>
      </c>
      <c r="C17" s="244"/>
      <c r="D17" s="24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36" t="s">
        <v>13</v>
      </c>
      <c r="B19" s="237"/>
      <c r="C19" s="237"/>
      <c r="D19" s="237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4" t="s">
        <v>14</v>
      </c>
      <c r="C20" s="244"/>
      <c r="D20" s="244"/>
      <c r="E20" s="52">
        <v>44118081.12</v>
      </c>
      <c r="F20" s="242" t="s">
        <v>15</v>
      </c>
      <c r="G20" s="243"/>
      <c r="H20" s="243"/>
      <c r="I20" s="243"/>
      <c r="J20" s="45">
        <f>SUM(J21:J23)</f>
        <v>8236868.69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>
      <c r="A22" s="236" t="s">
        <v>17</v>
      </c>
      <c r="B22" s="237"/>
      <c r="C22" s="237"/>
      <c r="D22" s="237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4" t="s">
        <v>19</v>
      </c>
      <c r="C23" s="244"/>
      <c r="D23" s="24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46" t="s">
        <v>21</v>
      </c>
      <c r="C24" s="246"/>
      <c r="D24" s="246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46" t="s">
        <v>66</v>
      </c>
      <c r="C25" s="246"/>
      <c r="D25" s="246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46" t="s">
        <v>22</v>
      </c>
      <c r="C26" s="246"/>
      <c r="D26" s="246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v>17907124.91</v>
      </c>
      <c r="F29" s="247" t="s">
        <v>25</v>
      </c>
      <c r="G29" s="248"/>
      <c r="H29" s="248"/>
      <c r="I29" s="248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100"/>
      <c r="E33" s="66"/>
      <c r="F33" s="247" t="s">
        <v>10</v>
      </c>
      <c r="G33" s="248"/>
      <c r="H33" s="248"/>
      <c r="I33" s="248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36" t="s">
        <v>26</v>
      </c>
      <c r="B35" s="237"/>
      <c r="C35" s="237"/>
      <c r="D35" s="237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46" t="s">
        <v>27</v>
      </c>
      <c r="C36" s="246"/>
      <c r="D36" s="246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133378731.77</v>
      </c>
    </row>
    <row r="41" spans="1:10" ht="15.75">
      <c r="A41" s="236" t="s">
        <v>31</v>
      </c>
      <c r="B41" s="237"/>
      <c r="C41" s="237"/>
      <c r="D41" s="237"/>
      <c r="E41" s="117">
        <f>E42+E43+E44+E45</f>
        <v>47580330.45000001</v>
      </c>
      <c r="F41" s="48"/>
      <c r="G41" s="222" t="s">
        <v>32</v>
      </c>
      <c r="H41" s="222"/>
      <c r="I41" s="222"/>
      <c r="J41" s="52">
        <v>7312597.39</v>
      </c>
    </row>
    <row r="42" spans="1:10" ht="15.75">
      <c r="A42" s="60"/>
      <c r="B42" s="244" t="s">
        <v>19</v>
      </c>
      <c r="C42" s="244"/>
      <c r="D42" s="244"/>
      <c r="E42" s="118">
        <f>2127198.31+8827333.86+1174687.6+324681.79+130563.45+85288.23+232648.94+922816.66</f>
        <v>13825218.839999998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46" t="s">
        <v>66</v>
      </c>
      <c r="C44" s="246"/>
      <c r="D44" s="246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46" t="s">
        <v>22</v>
      </c>
      <c r="C45" s="246"/>
      <c r="D45" s="246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7228847.7</v>
      </c>
      <c r="K49" s="50"/>
      <c r="L49" s="97"/>
      <c r="M49" s="97"/>
      <c r="N49" s="97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4551160.96</v>
      </c>
      <c r="F50" s="48"/>
      <c r="G50" s="222" t="s">
        <v>73</v>
      </c>
      <c r="H50" s="222"/>
      <c r="I50" s="222"/>
      <c r="J50" s="52">
        <v>-6652050.11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4551160.96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-1566.05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6420019.450000001</v>
      </c>
      <c r="F53" s="48"/>
      <c r="G53" s="222" t="s">
        <v>38</v>
      </c>
      <c r="H53" s="222"/>
      <c r="I53" s="222"/>
      <c r="J53" s="52">
        <v>47668.45</v>
      </c>
    </row>
    <row r="54" spans="1:10" ht="15.75">
      <c r="A54" s="236" t="s">
        <v>67</v>
      </c>
      <c r="B54" s="237"/>
      <c r="C54" s="237"/>
      <c r="D54" s="237"/>
      <c r="E54" s="51">
        <f>E55+E56+E57</f>
        <v>3994414.9800000004</v>
      </c>
      <c r="F54" s="48"/>
      <c r="G54" s="222" t="s">
        <v>39</v>
      </c>
      <c r="H54" s="222"/>
      <c r="I54" s="222"/>
      <c r="J54" s="52">
        <v>25001.07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v>-294848.76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599668.81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4" t="s">
        <v>40</v>
      </c>
      <c r="C60" s="244"/>
      <c r="D60" s="244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-71569.18</v>
      </c>
      <c r="F63" s="48"/>
      <c r="G63" s="96"/>
      <c r="H63" s="96"/>
      <c r="I63" s="96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1824177.04</v>
      </c>
      <c r="F64" s="48"/>
      <c r="G64" s="96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4" t="s">
        <v>41</v>
      </c>
      <c r="C66" s="244"/>
      <c r="D66" s="24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32" t="s">
        <v>43</v>
      </c>
      <c r="B67" s="233"/>
      <c r="C67" s="233"/>
      <c r="D67" s="233"/>
      <c r="E67" s="51">
        <f>E53+E39+E12</f>
        <v>171160285.13</v>
      </c>
      <c r="F67" s="249" t="s">
        <v>44</v>
      </c>
      <c r="G67" s="250"/>
      <c r="H67" s="250"/>
      <c r="I67" s="250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79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111551368.16999999</v>
      </c>
      <c r="F12" s="234" t="s">
        <v>7</v>
      </c>
      <c r="G12" s="235"/>
      <c r="H12" s="235"/>
      <c r="I12" s="235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v>55469.07</v>
      </c>
      <c r="F14" s="114"/>
      <c r="G14" s="238"/>
      <c r="H14" s="238"/>
      <c r="I14" s="238"/>
      <c r="J14" s="44"/>
    </row>
    <row r="15" spans="1:10" s="19" customFormat="1" ht="15.75">
      <c r="A15" s="58"/>
      <c r="B15" s="111"/>
      <c r="C15" s="111"/>
      <c r="D15" s="111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30927021.27</v>
      </c>
      <c r="F16" s="242" t="s">
        <v>10</v>
      </c>
      <c r="G16" s="243"/>
      <c r="H16" s="243"/>
      <c r="I16" s="243"/>
      <c r="J16" s="45">
        <f>SUM(J17+J18)</f>
        <v>1755843.24</v>
      </c>
    </row>
    <row r="17" spans="1:10" ht="15.75">
      <c r="A17" s="58"/>
      <c r="B17" s="244" t="s">
        <v>11</v>
      </c>
      <c r="C17" s="244"/>
      <c r="D17" s="24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36" t="s">
        <v>13</v>
      </c>
      <c r="B19" s="237"/>
      <c r="C19" s="237"/>
      <c r="D19" s="237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4" t="s">
        <v>14</v>
      </c>
      <c r="C20" s="244"/>
      <c r="D20" s="244"/>
      <c r="E20" s="52">
        <v>30332272.45</v>
      </c>
      <c r="F20" s="242" t="s">
        <v>15</v>
      </c>
      <c r="G20" s="243"/>
      <c r="H20" s="243"/>
      <c r="I20" s="243"/>
      <c r="J20" s="45">
        <f>SUM(J21:J23)</f>
        <v>8123165.1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>
      <c r="A22" s="236" t="s">
        <v>17</v>
      </c>
      <c r="B22" s="237"/>
      <c r="C22" s="237"/>
      <c r="D22" s="237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4" t="s">
        <v>19</v>
      </c>
      <c r="C23" s="244"/>
      <c r="D23" s="24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46" t="s">
        <v>21</v>
      </c>
      <c r="C24" s="246"/>
      <c r="D24" s="246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46" t="s">
        <v>66</v>
      </c>
      <c r="C25" s="246"/>
      <c r="D25" s="246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46" t="s">
        <v>22</v>
      </c>
      <c r="C26" s="246"/>
      <c r="D26" s="246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f>19800558.96-5095800.56</f>
        <v>14704758.400000002</v>
      </c>
      <c r="F29" s="247" t="s">
        <v>25</v>
      </c>
      <c r="G29" s="248"/>
      <c r="H29" s="248"/>
      <c r="I29" s="248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110"/>
      <c r="E33" s="66"/>
      <c r="F33" s="247" t="s">
        <v>10</v>
      </c>
      <c r="G33" s="248"/>
      <c r="H33" s="248"/>
      <c r="I33" s="248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36" t="s">
        <v>26</v>
      </c>
      <c r="B35" s="237"/>
      <c r="C35" s="237"/>
      <c r="D35" s="237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46" t="s">
        <v>27</v>
      </c>
      <c r="C36" s="246"/>
      <c r="D36" s="24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133378731.77</v>
      </c>
    </row>
    <row r="41" spans="1:10" ht="15.75">
      <c r="A41" s="236" t="s">
        <v>31</v>
      </c>
      <c r="B41" s="237"/>
      <c r="C41" s="237"/>
      <c r="D41" s="237"/>
      <c r="E41" s="51">
        <f>E42+E43+E44+E45</f>
        <v>49021345.489999995</v>
      </c>
      <c r="F41" s="48"/>
      <c r="G41" s="222" t="s">
        <v>32</v>
      </c>
      <c r="H41" s="222"/>
      <c r="I41" s="222"/>
      <c r="J41" s="52">
        <v>7312597.39</v>
      </c>
    </row>
    <row r="42" spans="1:10" ht="15.75">
      <c r="A42" s="60"/>
      <c r="B42" s="244" t="s">
        <v>19</v>
      </c>
      <c r="C42" s="244"/>
      <c r="D42" s="244"/>
      <c r="E42" s="52">
        <f>2113650.76+8935989.66+1100992.71+282886.66+227652.94+95405+57796.55+1097774.18</f>
        <v>13912148.459999999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46" t="s">
        <v>66</v>
      </c>
      <c r="C44" s="246"/>
      <c r="D44" s="246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46" t="s">
        <v>22</v>
      </c>
      <c r="C45" s="246"/>
      <c r="D45" s="246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9491659.04</v>
      </c>
      <c r="K49" s="50"/>
      <c r="L49" s="107"/>
      <c r="M49" s="107"/>
      <c r="N49" s="107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5095800.56</v>
      </c>
      <c r="F50" s="48"/>
      <c r="G50" s="222" t="s">
        <v>73</v>
      </c>
      <c r="H50" s="222"/>
      <c r="I50" s="222"/>
      <c r="J50" s="52">
        <v>-9147805.97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5095800.56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-2100.13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6364431.210000001</v>
      </c>
      <c r="F53" s="48"/>
      <c r="G53" s="222" t="s">
        <v>38</v>
      </c>
      <c r="H53" s="222"/>
      <c r="I53" s="222"/>
      <c r="J53" s="52">
        <v>258261.25</v>
      </c>
    </row>
    <row r="54" spans="1:10" ht="15.75">
      <c r="A54" s="236" t="s">
        <v>67</v>
      </c>
      <c r="B54" s="237"/>
      <c r="C54" s="237"/>
      <c r="D54" s="237"/>
      <c r="E54" s="51">
        <f>E55+E56+E57</f>
        <v>3988353.12</v>
      </c>
      <c r="F54" s="48"/>
      <c r="G54" s="222" t="s">
        <v>39</v>
      </c>
      <c r="H54" s="222"/>
      <c r="I54" s="222"/>
      <c r="J54" s="52">
        <v>113626.76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v>-300910.62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585468.5300000003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4" t="s">
        <v>40</v>
      </c>
      <c r="C60" s="244"/>
      <c r="D60" s="244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-71568.17</v>
      </c>
      <c r="F63" s="48"/>
      <c r="G63" s="106"/>
      <c r="H63" s="106"/>
      <c r="I63" s="106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1788849.9300000002</v>
      </c>
      <c r="F64" s="48"/>
      <c r="G64" s="106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4" t="s">
        <v>41</v>
      </c>
      <c r="C66" s="244"/>
      <c r="D66" s="24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32" t="s">
        <v>43</v>
      </c>
      <c r="B67" s="233"/>
      <c r="C67" s="233"/>
      <c r="D67" s="233"/>
      <c r="E67" s="51">
        <f>E53+E39+E12</f>
        <v>172032945.42999998</v>
      </c>
      <c r="F67" s="249" t="s">
        <v>44</v>
      </c>
      <c r="G67" s="250"/>
      <c r="H67" s="250"/>
      <c r="I67" s="250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80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141016661.22</v>
      </c>
      <c r="F12" s="234" t="s">
        <v>7</v>
      </c>
      <c r="G12" s="235"/>
      <c r="H12" s="235"/>
      <c r="I12" s="235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f>85136.84-305.67</f>
        <v>84831.17</v>
      </c>
      <c r="F14" s="127"/>
      <c r="G14" s="238"/>
      <c r="H14" s="238"/>
      <c r="I14" s="238"/>
      <c r="J14" s="44"/>
    </row>
    <row r="15" spans="1:10" s="19" customFormat="1" ht="15.75">
      <c r="A15" s="58"/>
      <c r="B15" s="124"/>
      <c r="C15" s="124"/>
      <c r="D15" s="124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30682425.61</v>
      </c>
      <c r="F16" s="242" t="s">
        <v>10</v>
      </c>
      <c r="G16" s="243"/>
      <c r="H16" s="243"/>
      <c r="I16" s="243"/>
      <c r="J16" s="45">
        <f>SUM(J17+J18)</f>
        <v>2002429.4100000001</v>
      </c>
    </row>
    <row r="17" spans="1:10" ht="15.75">
      <c r="A17" s="58"/>
      <c r="B17" s="244" t="s">
        <v>11</v>
      </c>
      <c r="C17" s="244"/>
      <c r="D17" s="244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36" t="s">
        <v>13</v>
      </c>
      <c r="B19" s="237"/>
      <c r="C19" s="237"/>
      <c r="D19" s="237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4" t="s">
        <v>14</v>
      </c>
      <c r="C20" s="244"/>
      <c r="D20" s="244"/>
      <c r="E20" s="52">
        <v>58947774.1</v>
      </c>
      <c r="F20" s="242" t="s">
        <v>15</v>
      </c>
      <c r="G20" s="243"/>
      <c r="H20" s="243"/>
      <c r="I20" s="243"/>
      <c r="J20" s="45">
        <f>SUM(J21:J23)</f>
        <v>36768310.589999996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>
      <c r="A22" s="236" t="s">
        <v>17</v>
      </c>
      <c r="B22" s="237"/>
      <c r="C22" s="237"/>
      <c r="D22" s="237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4" t="s">
        <v>19</v>
      </c>
      <c r="C23" s="244"/>
      <c r="D23" s="244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46" t="s">
        <v>21</v>
      </c>
      <c r="C24" s="246"/>
      <c r="D24" s="246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46" t="s">
        <v>66</v>
      </c>
      <c r="C25" s="246"/>
      <c r="D25" s="246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46" t="s">
        <v>22</v>
      </c>
      <c r="C26" s="246"/>
      <c r="D26" s="246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f>20427625.07-5211556.5</f>
        <v>15216068.57</v>
      </c>
      <c r="F29" s="247" t="s">
        <v>25</v>
      </c>
      <c r="G29" s="248"/>
      <c r="H29" s="248"/>
      <c r="I29" s="248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123"/>
      <c r="E33" s="66"/>
      <c r="F33" s="247" t="s">
        <v>10</v>
      </c>
      <c r="G33" s="248"/>
      <c r="H33" s="248"/>
      <c r="I33" s="248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36" t="s">
        <v>26</v>
      </c>
      <c r="B35" s="237"/>
      <c r="C35" s="237"/>
      <c r="D35" s="237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46" t="s">
        <v>27</v>
      </c>
      <c r="C36" s="246"/>
      <c r="D36" s="24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133378731.77</v>
      </c>
    </row>
    <row r="41" spans="1:10" ht="15.75">
      <c r="A41" s="236" t="s">
        <v>81</v>
      </c>
      <c r="B41" s="237"/>
      <c r="C41" s="237"/>
      <c r="D41" s="237"/>
      <c r="E41" s="51">
        <f>E42+E43+E44+E45</f>
        <v>48945566.320000015</v>
      </c>
      <c r="F41" s="48"/>
      <c r="G41" s="222" t="s">
        <v>32</v>
      </c>
      <c r="H41" s="222"/>
      <c r="I41" s="222"/>
      <c r="J41" s="52">
        <v>7312597.39</v>
      </c>
    </row>
    <row r="42" spans="1:10" ht="15.75">
      <c r="A42" s="60"/>
      <c r="B42" s="244" t="s">
        <v>19</v>
      </c>
      <c r="C42" s="244"/>
      <c r="D42" s="244"/>
      <c r="E42" s="52">
        <f>2160546.27+8641096.46+459599.16+941350.91+485802.37+115692.5+119531.8+1007828.41</f>
        <v>13931447.88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46" t="s">
        <v>66</v>
      </c>
      <c r="C44" s="246"/>
      <c r="D44" s="246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46" t="s">
        <v>22</v>
      </c>
      <c r="C45" s="246"/>
      <c r="D45" s="246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12182158.49</v>
      </c>
      <c r="K49" s="50"/>
      <c r="L49" s="122"/>
      <c r="M49" s="122"/>
      <c r="N49" s="122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5211556.5</v>
      </c>
      <c r="F50" s="48"/>
      <c r="G50" s="222" t="s">
        <v>73</v>
      </c>
      <c r="H50" s="222"/>
      <c r="I50" s="222"/>
      <c r="J50" s="52">
        <v>-11639439.05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5211556.5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-2207.24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6308033.63</v>
      </c>
      <c r="F53" s="48"/>
      <c r="G53" s="222" t="s">
        <v>38</v>
      </c>
      <c r="H53" s="222"/>
      <c r="I53" s="222"/>
      <c r="J53" s="52">
        <v>161141.99</v>
      </c>
    </row>
    <row r="54" spans="1:10" ht="15.75">
      <c r="A54" s="236" t="s">
        <v>67</v>
      </c>
      <c r="B54" s="237"/>
      <c r="C54" s="237"/>
      <c r="D54" s="237"/>
      <c r="E54" s="51">
        <f>E55+E56+E57</f>
        <v>3982291.2600000002</v>
      </c>
      <c r="F54" s="48"/>
      <c r="G54" s="222" t="s">
        <v>39</v>
      </c>
      <c r="H54" s="222"/>
      <c r="I54" s="222"/>
      <c r="J54" s="52">
        <v>90685.2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v>-306972.48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571286.7400000002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4" t="s">
        <v>40</v>
      </c>
      <c r="C60" s="244"/>
      <c r="D60" s="244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-71568.17</v>
      </c>
      <c r="F63" s="48"/>
      <c r="G63" s="121"/>
      <c r="H63" s="121"/>
      <c r="I63" s="121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1752696</v>
      </c>
      <c r="F64" s="48"/>
      <c r="G64" s="121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4" t="s">
        <v>41</v>
      </c>
      <c r="C66" s="244"/>
      <c r="D66" s="244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32" t="s">
        <v>82</v>
      </c>
      <c r="B67" s="233"/>
      <c r="C67" s="233"/>
      <c r="D67" s="233"/>
      <c r="E67" s="51">
        <f>E53+E39+E12</f>
        <v>201481817.67000002</v>
      </c>
      <c r="F67" s="249" t="s">
        <v>44</v>
      </c>
      <c r="G67" s="250"/>
      <c r="H67" s="250"/>
      <c r="I67" s="250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6" t="s">
        <v>83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2" t="s">
        <v>6</v>
      </c>
      <c r="B12" s="233"/>
      <c r="C12" s="233"/>
      <c r="D12" s="233"/>
      <c r="E12" s="51">
        <f>SUM(E14+E16+E19+E22+E28+E31+E35)</f>
        <v>144177647.51000002</v>
      </c>
      <c r="F12" s="234" t="s">
        <v>7</v>
      </c>
      <c r="G12" s="235"/>
      <c r="H12" s="235"/>
      <c r="I12" s="235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36" t="s">
        <v>8</v>
      </c>
      <c r="B14" s="237"/>
      <c r="C14" s="237"/>
      <c r="D14" s="237"/>
      <c r="E14" s="52">
        <v>41425.22</v>
      </c>
      <c r="F14" s="138"/>
      <c r="G14" s="238"/>
      <c r="H14" s="238"/>
      <c r="I14" s="238"/>
      <c r="J14" s="44"/>
    </row>
    <row r="15" spans="1:10" s="19" customFormat="1" ht="15.75">
      <c r="A15" s="58"/>
      <c r="B15" s="135"/>
      <c r="C15" s="135"/>
      <c r="D15" s="135"/>
      <c r="E15" s="52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1">
        <f>SUM(E17)</f>
        <v>31221394.33</v>
      </c>
      <c r="F16" s="242" t="s">
        <v>10</v>
      </c>
      <c r="G16" s="243"/>
      <c r="H16" s="243"/>
      <c r="I16" s="243"/>
      <c r="J16" s="45">
        <f>SUM(J17+J18)</f>
        <v>2436044.4000000004</v>
      </c>
    </row>
    <row r="17" spans="1:10" ht="15.75">
      <c r="A17" s="58"/>
      <c r="B17" s="244" t="s">
        <v>11</v>
      </c>
      <c r="C17" s="244"/>
      <c r="D17" s="244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36" t="s">
        <v>13</v>
      </c>
      <c r="B19" s="237"/>
      <c r="C19" s="237"/>
      <c r="D19" s="237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4" t="s">
        <v>14</v>
      </c>
      <c r="C20" s="244"/>
      <c r="D20" s="244"/>
      <c r="E20" s="52">
        <v>59895246.32</v>
      </c>
      <c r="F20" s="242" t="s">
        <v>15</v>
      </c>
      <c r="G20" s="243"/>
      <c r="H20" s="243"/>
      <c r="I20" s="243"/>
      <c r="J20" s="45">
        <f>SUM(J21:J23)</f>
        <v>8709424.04</v>
      </c>
    </row>
    <row r="21" spans="1:10" ht="15.75">
      <c r="A21" s="58"/>
      <c r="B21" s="233"/>
      <c r="C21" s="233"/>
      <c r="D21" s="233"/>
      <c r="E21" s="51"/>
      <c r="F21" s="47"/>
      <c r="G21" s="245" t="s">
        <v>16</v>
      </c>
      <c r="H21" s="245"/>
      <c r="I21" s="245"/>
      <c r="J21" s="46">
        <v>2577889.13</v>
      </c>
    </row>
    <row r="22" spans="1:10" ht="15.75">
      <c r="A22" s="236" t="s">
        <v>17</v>
      </c>
      <c r="B22" s="237"/>
      <c r="C22" s="237"/>
      <c r="D22" s="237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4" t="s">
        <v>19</v>
      </c>
      <c r="C23" s="244"/>
      <c r="D23" s="244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46" t="s">
        <v>21</v>
      </c>
      <c r="C24" s="246"/>
      <c r="D24" s="246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46" t="s">
        <v>66</v>
      </c>
      <c r="C25" s="246"/>
      <c r="D25" s="246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46" t="s">
        <v>22</v>
      </c>
      <c r="C26" s="246"/>
      <c r="D26" s="246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6" t="s">
        <v>23</v>
      </c>
      <c r="B28" s="237"/>
      <c r="C28" s="237"/>
      <c r="D28" s="237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6" t="s">
        <v>24</v>
      </c>
      <c r="C29" s="246"/>
      <c r="D29" s="246"/>
      <c r="E29" s="52">
        <f>22394626.64-5701919.73</f>
        <v>16692706.91</v>
      </c>
      <c r="F29" s="247" t="s">
        <v>25</v>
      </c>
      <c r="G29" s="248"/>
      <c r="H29" s="248"/>
      <c r="I29" s="248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6"/>
      <c r="B31" s="237"/>
      <c r="C31" s="237"/>
      <c r="D31" s="237"/>
      <c r="E31" s="51"/>
      <c r="F31" s="48"/>
      <c r="G31" s="21"/>
      <c r="H31" s="21"/>
      <c r="I31" s="21"/>
      <c r="J31" s="52"/>
    </row>
    <row r="32" spans="1:10" ht="15.75" hidden="1">
      <c r="A32" s="59"/>
      <c r="B32" s="244"/>
      <c r="C32" s="244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4"/>
      <c r="C33" s="244"/>
      <c r="D33" s="134"/>
      <c r="E33" s="66"/>
      <c r="F33" s="247" t="s">
        <v>10</v>
      </c>
      <c r="G33" s="248"/>
      <c r="H33" s="248"/>
      <c r="I33" s="248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36" t="s">
        <v>26</v>
      </c>
      <c r="B35" s="237"/>
      <c r="C35" s="237"/>
      <c r="D35" s="237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46" t="s">
        <v>27</v>
      </c>
      <c r="C36" s="246"/>
      <c r="D36" s="246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49" t="s">
        <v>29</v>
      </c>
      <c r="G39" s="250"/>
      <c r="H39" s="250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22" t="s">
        <v>30</v>
      </c>
      <c r="H40" s="222"/>
      <c r="I40" s="222"/>
      <c r="J40" s="52">
        <v>163314977.76</v>
      </c>
    </row>
    <row r="41" spans="1:10" ht="15.75">
      <c r="A41" s="236" t="s">
        <v>81</v>
      </c>
      <c r="B41" s="237"/>
      <c r="C41" s="237"/>
      <c r="D41" s="237"/>
      <c r="E41" s="51">
        <f>E42+E43+E44+E45</f>
        <v>48716855.96</v>
      </c>
      <c r="F41" s="48"/>
      <c r="G41" s="222" t="s">
        <v>32</v>
      </c>
      <c r="H41" s="222"/>
      <c r="I41" s="222"/>
      <c r="J41" s="52">
        <v>6270314</v>
      </c>
    </row>
    <row r="42" spans="1:10" ht="15.75">
      <c r="A42" s="60"/>
      <c r="B42" s="244" t="s">
        <v>19</v>
      </c>
      <c r="C42" s="244"/>
      <c r="D42" s="244"/>
      <c r="E42" s="52">
        <v>13595546.28</v>
      </c>
      <c r="F42" s="48"/>
      <c r="G42" s="222"/>
      <c r="H42" s="222"/>
      <c r="I42" s="222"/>
      <c r="J42" s="52"/>
    </row>
    <row r="43" spans="1:10" ht="15.75">
      <c r="A43" s="60"/>
      <c r="B43" s="246" t="s">
        <v>21</v>
      </c>
      <c r="C43" s="246"/>
      <c r="D43" s="246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46" t="s">
        <v>66</v>
      </c>
      <c r="C44" s="246"/>
      <c r="D44" s="246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46" t="s">
        <v>22</v>
      </c>
      <c r="C45" s="246"/>
      <c r="D45" s="246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36"/>
      <c r="B46" s="237"/>
      <c r="C46" s="237"/>
      <c r="D46" s="237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46"/>
      <c r="C47" s="246"/>
      <c r="D47" s="246"/>
      <c r="E47" s="52"/>
      <c r="F47" s="48"/>
      <c r="G47" s="222" t="s">
        <v>34</v>
      </c>
      <c r="H47" s="222"/>
      <c r="I47" s="222"/>
      <c r="J47" s="52">
        <v>11155142.77</v>
      </c>
      <c r="K47" s="48"/>
      <c r="L47" s="222"/>
      <c r="M47" s="222"/>
      <c r="N47" s="222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22" t="s">
        <v>35</v>
      </c>
      <c r="H48" s="222"/>
      <c r="I48" s="222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46"/>
      <c r="C49" s="246"/>
      <c r="D49" s="246"/>
      <c r="E49" s="52"/>
      <c r="F49" s="48"/>
      <c r="G49" s="222" t="s">
        <v>34</v>
      </c>
      <c r="H49" s="222"/>
      <c r="I49" s="222"/>
      <c r="J49" s="52">
        <v>15268872.77</v>
      </c>
      <c r="K49" s="50"/>
      <c r="L49" s="131"/>
      <c r="M49" s="131"/>
      <c r="N49" s="131"/>
      <c r="O49" s="84"/>
    </row>
    <row r="50" spans="1:15" ht="15.75">
      <c r="A50" s="236" t="s">
        <v>23</v>
      </c>
      <c r="B50" s="237"/>
      <c r="C50" s="237"/>
      <c r="D50" s="237"/>
      <c r="E50" s="51">
        <f>E51+E52</f>
        <v>5701919.73</v>
      </c>
      <c r="F50" s="48"/>
      <c r="G50" s="222" t="s">
        <v>73</v>
      </c>
      <c r="H50" s="222"/>
      <c r="I50" s="222"/>
      <c r="J50" s="52">
        <v>-14473456.22</v>
      </c>
      <c r="K50" s="48"/>
      <c r="L50" s="222"/>
      <c r="M50" s="222"/>
      <c r="N50" s="222"/>
      <c r="O50" s="85"/>
    </row>
    <row r="51" spans="1:15" ht="15.75">
      <c r="A51" s="60"/>
      <c r="B51" s="246" t="s">
        <v>58</v>
      </c>
      <c r="C51" s="246"/>
      <c r="D51" s="246"/>
      <c r="E51" s="52">
        <v>5701919.73</v>
      </c>
      <c r="F51" s="48"/>
      <c r="G51" s="222" t="s">
        <v>36</v>
      </c>
      <c r="H51" s="222"/>
      <c r="I51" s="222"/>
      <c r="J51" s="52">
        <v>0</v>
      </c>
      <c r="K51" s="48"/>
      <c r="L51" s="222"/>
      <c r="M51" s="222"/>
      <c r="N51" s="222"/>
      <c r="O51" s="85"/>
    </row>
    <row r="52" spans="1:15" ht="15.75">
      <c r="A52" s="60"/>
      <c r="B52" s="246"/>
      <c r="C52" s="246"/>
      <c r="D52" s="246"/>
      <c r="E52" s="52"/>
      <c r="F52" s="48"/>
      <c r="G52" s="222" t="s">
        <v>74</v>
      </c>
      <c r="H52" s="222"/>
      <c r="I52" s="222"/>
      <c r="J52" s="52">
        <v>-16941.74</v>
      </c>
      <c r="K52" s="48"/>
      <c r="L52" s="222"/>
      <c r="M52" s="222"/>
      <c r="N52" s="222"/>
      <c r="O52" s="85"/>
    </row>
    <row r="53" spans="1:10" s="19" customFormat="1" ht="15.75">
      <c r="A53" s="232" t="s">
        <v>37</v>
      </c>
      <c r="B53" s="233"/>
      <c r="C53" s="233"/>
      <c r="D53" s="233"/>
      <c r="E53" s="51">
        <f>SUM(E54+E58+E61+E64)</f>
        <v>6229431.69</v>
      </c>
      <c r="F53" s="48"/>
      <c r="G53" s="222" t="s">
        <v>38</v>
      </c>
      <c r="H53" s="222"/>
      <c r="I53" s="222"/>
      <c r="J53" s="52">
        <v>106338.27</v>
      </c>
    </row>
    <row r="54" spans="1:10" ht="15.75">
      <c r="A54" s="236" t="s">
        <v>67</v>
      </c>
      <c r="B54" s="237"/>
      <c r="C54" s="237"/>
      <c r="D54" s="237"/>
      <c r="E54" s="51">
        <f>E55+E56+E57</f>
        <v>3970167.54</v>
      </c>
      <c r="F54" s="48"/>
      <c r="G54" s="222" t="s">
        <v>39</v>
      </c>
      <c r="H54" s="222"/>
      <c r="I54" s="222"/>
      <c r="J54" s="52">
        <v>56602.97</v>
      </c>
    </row>
    <row r="55" spans="1:10" ht="15.7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4" t="s">
        <v>40</v>
      </c>
      <c r="C57" s="244"/>
      <c r="D57" s="244"/>
      <c r="E57" s="52">
        <v>-319096.2</v>
      </c>
      <c r="F57" s="48"/>
      <c r="G57" s="21"/>
      <c r="H57" s="21"/>
      <c r="I57" s="21"/>
      <c r="J57" s="49"/>
    </row>
    <row r="58" spans="1:10" ht="15.75">
      <c r="A58" s="236" t="s">
        <v>70</v>
      </c>
      <c r="B58" s="237"/>
      <c r="C58" s="237"/>
      <c r="D58" s="237"/>
      <c r="E58" s="51">
        <f>E59+E60</f>
        <v>539796.2000000002</v>
      </c>
      <c r="F58" s="48"/>
      <c r="G58" s="222"/>
      <c r="H58" s="222"/>
      <c r="I58" s="222"/>
      <c r="J58" s="52"/>
    </row>
    <row r="59" spans="1:10" ht="15.75">
      <c r="A59" s="58"/>
      <c r="B59" s="244" t="s">
        <v>71</v>
      </c>
      <c r="C59" s="244"/>
      <c r="D59" s="24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4" t="s">
        <v>40</v>
      </c>
      <c r="C60" s="244"/>
      <c r="D60" s="244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36" t="s">
        <v>75</v>
      </c>
      <c r="B61" s="237"/>
      <c r="C61" s="237"/>
      <c r="D61" s="23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4" t="s">
        <v>41</v>
      </c>
      <c r="C63" s="244"/>
      <c r="D63" s="244"/>
      <c r="E63" s="52">
        <v>-71568.17</v>
      </c>
      <c r="F63" s="48"/>
      <c r="G63" s="130"/>
      <c r="H63" s="130"/>
      <c r="I63" s="130"/>
      <c r="J63" s="49"/>
    </row>
    <row r="64" spans="1:10" ht="15.75">
      <c r="A64" s="251" t="s">
        <v>76</v>
      </c>
      <c r="B64" s="252"/>
      <c r="C64" s="252"/>
      <c r="D64" s="252"/>
      <c r="E64" s="51">
        <f>E65+E66</f>
        <v>1717708.32</v>
      </c>
      <c r="F64" s="48"/>
      <c r="G64" s="130"/>
      <c r="H64" s="222"/>
      <c r="I64" s="222"/>
      <c r="J64" s="49"/>
    </row>
    <row r="65" spans="1:10" ht="15.7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4" t="s">
        <v>41</v>
      </c>
      <c r="C66" s="244"/>
      <c r="D66" s="24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32" t="s">
        <v>82</v>
      </c>
      <c r="B67" s="233"/>
      <c r="C67" s="233"/>
      <c r="D67" s="233"/>
      <c r="E67" s="51">
        <f>E53+E39+E12</f>
        <v>204825854.89000002</v>
      </c>
      <c r="F67" s="249" t="s">
        <v>44</v>
      </c>
      <c r="G67" s="250"/>
      <c r="H67" s="250"/>
      <c r="I67" s="250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5"/>
  <sheetViews>
    <sheetView tabSelected="1" zoomScalePageLayoutView="0" workbookViewId="0" topLeftCell="A32">
      <selection activeCell="I57" sqref="I57"/>
    </sheetView>
  </sheetViews>
  <sheetFormatPr defaultColWidth="9.140625" defaultRowHeight="15"/>
  <cols>
    <col min="1" max="1" width="5.28125" style="5" customWidth="1"/>
    <col min="2" max="2" width="4.8515625" style="7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205"/>
      <c r="C1" s="206"/>
      <c r="D1" s="206"/>
      <c r="E1" s="207"/>
      <c r="F1" s="207"/>
      <c r="G1" s="206"/>
      <c r="H1" s="206"/>
      <c r="I1" s="206"/>
      <c r="J1" s="207"/>
      <c r="K1" s="208"/>
    </row>
    <row r="2" spans="2:14" ht="21">
      <c r="B2" s="209"/>
      <c r="C2" s="143"/>
      <c r="D2" s="144"/>
      <c r="E2" s="145"/>
      <c r="F2" s="146" t="s">
        <v>0</v>
      </c>
      <c r="G2" s="147"/>
      <c r="H2" s="147"/>
      <c r="I2" s="147"/>
      <c r="J2" s="147"/>
      <c r="K2" s="210"/>
      <c r="L2" s="10"/>
      <c r="M2" s="10"/>
      <c r="N2" s="10"/>
    </row>
    <row r="3" spans="2:14" ht="12.75">
      <c r="B3" s="209"/>
      <c r="C3" s="144"/>
      <c r="D3" s="144"/>
      <c r="E3" s="145"/>
      <c r="F3" s="148" t="s">
        <v>1</v>
      </c>
      <c r="G3" s="149"/>
      <c r="H3" s="149"/>
      <c r="I3" s="149"/>
      <c r="J3" s="149"/>
      <c r="K3" s="211"/>
      <c r="L3" s="13"/>
      <c r="M3" s="13"/>
      <c r="N3" s="13"/>
    </row>
    <row r="4" spans="2:14" ht="12.75">
      <c r="B4" s="209"/>
      <c r="C4" s="280"/>
      <c r="D4" s="280"/>
      <c r="E4" s="212"/>
      <c r="F4" s="148" t="s">
        <v>2</v>
      </c>
      <c r="G4" s="149"/>
      <c r="H4" s="149"/>
      <c r="I4" s="149"/>
      <c r="J4" s="149"/>
      <c r="K4" s="211"/>
      <c r="L4" s="13"/>
      <c r="M4" s="13"/>
      <c r="N4" s="13"/>
    </row>
    <row r="5" spans="2:14" ht="15">
      <c r="B5" s="213"/>
      <c r="C5" s="280"/>
      <c r="D5" s="280"/>
      <c r="E5" s="221"/>
      <c r="F5" s="148" t="s">
        <v>3</v>
      </c>
      <c r="G5" s="149"/>
      <c r="H5" s="149"/>
      <c r="I5" s="149"/>
      <c r="J5" s="149"/>
      <c r="K5" s="211"/>
      <c r="L5" s="13"/>
      <c r="M5" s="13"/>
      <c r="N5" s="13"/>
    </row>
    <row r="6" spans="2:11" ht="15.75" customHeight="1">
      <c r="B6" s="281"/>
      <c r="C6" s="282"/>
      <c r="D6" s="282"/>
      <c r="E6" s="282"/>
      <c r="F6" s="282"/>
      <c r="G6" s="144"/>
      <c r="H6" s="144"/>
      <c r="I6" s="144"/>
      <c r="J6" s="145"/>
      <c r="K6" s="214"/>
    </row>
    <row r="7" spans="2:11" ht="20.25" customHeight="1">
      <c r="B7" s="283" t="s">
        <v>104</v>
      </c>
      <c r="C7" s="284"/>
      <c r="D7" s="284"/>
      <c r="E7" s="284"/>
      <c r="F7" s="284"/>
      <c r="G7" s="284"/>
      <c r="H7" s="284"/>
      <c r="I7" s="284"/>
      <c r="J7" s="284"/>
      <c r="K7" s="285"/>
    </row>
    <row r="8" spans="2:11" ht="15" customHeight="1" thickBot="1">
      <c r="B8" s="283"/>
      <c r="C8" s="284"/>
      <c r="D8" s="284"/>
      <c r="E8" s="284"/>
      <c r="F8" s="284"/>
      <c r="G8" s="284"/>
      <c r="H8" s="284"/>
      <c r="I8" s="284"/>
      <c r="J8" s="284"/>
      <c r="K8" s="285"/>
    </row>
    <row r="9" spans="2:11" s="17" customFormat="1" ht="25.5" customHeight="1" thickBot="1">
      <c r="B9" s="286" t="s">
        <v>4</v>
      </c>
      <c r="C9" s="287"/>
      <c r="D9" s="287"/>
      <c r="E9" s="287"/>
      <c r="F9" s="287"/>
      <c r="G9" s="286" t="s">
        <v>5</v>
      </c>
      <c r="H9" s="287"/>
      <c r="I9" s="287"/>
      <c r="J9" s="287"/>
      <c r="K9" s="288"/>
    </row>
    <row r="10" spans="2:11" s="18" customFormat="1" ht="19.5" customHeight="1">
      <c r="B10" s="150"/>
      <c r="C10" s="151"/>
      <c r="D10" s="151"/>
      <c r="E10" s="151"/>
      <c r="F10" s="202"/>
      <c r="G10" s="40"/>
      <c r="H10" s="41"/>
      <c r="I10" s="41"/>
      <c r="J10" s="41"/>
      <c r="K10" s="42"/>
    </row>
    <row r="11" spans="2:11" s="19" customFormat="1" ht="15.75">
      <c r="B11" s="272" t="s">
        <v>6</v>
      </c>
      <c r="C11" s="273"/>
      <c r="D11" s="273"/>
      <c r="E11" s="273"/>
      <c r="F11" s="172">
        <f>SUM(F13+F15+F18+F21+F27+F30+F33)</f>
        <v>176997</v>
      </c>
      <c r="G11" s="234" t="s">
        <v>7</v>
      </c>
      <c r="H11" s="235"/>
      <c r="I11" s="235"/>
      <c r="J11" s="235"/>
      <c r="K11" s="44">
        <f>K15+K20</f>
        <v>18289</v>
      </c>
    </row>
    <row r="12" spans="2:11" s="19" customFormat="1" ht="15.75">
      <c r="B12" s="152"/>
      <c r="C12" s="153"/>
      <c r="D12" s="153"/>
      <c r="E12" s="153"/>
      <c r="F12" s="172"/>
      <c r="G12" s="219"/>
      <c r="H12" s="220"/>
      <c r="I12" s="193"/>
      <c r="J12" s="220"/>
      <c r="K12" s="44"/>
    </row>
    <row r="13" spans="2:11" s="19" customFormat="1" ht="15.75">
      <c r="B13" s="275" t="s">
        <v>8</v>
      </c>
      <c r="C13" s="276"/>
      <c r="D13" s="276"/>
      <c r="E13" s="276"/>
      <c r="F13" s="171">
        <v>228</v>
      </c>
      <c r="G13" s="219"/>
      <c r="H13" s="238"/>
      <c r="I13" s="238"/>
      <c r="J13" s="238"/>
      <c r="K13" s="44"/>
    </row>
    <row r="14" spans="2:11" s="19" customFormat="1" ht="15.75">
      <c r="B14" s="154"/>
      <c r="C14" s="153"/>
      <c r="D14" s="153"/>
      <c r="E14" s="153"/>
      <c r="F14" s="172"/>
      <c r="G14" s="239"/>
      <c r="H14" s="240"/>
      <c r="I14" s="240"/>
      <c r="J14" s="240"/>
      <c r="K14" s="241"/>
    </row>
    <row r="15" spans="2:13" s="19" customFormat="1" ht="15.75">
      <c r="B15" s="275"/>
      <c r="C15" s="276"/>
      <c r="D15" s="276"/>
      <c r="E15" s="276"/>
      <c r="F15" s="172"/>
      <c r="G15" s="242" t="s">
        <v>10</v>
      </c>
      <c r="H15" s="243"/>
      <c r="I15" s="243"/>
      <c r="J15" s="243"/>
      <c r="K15" s="173">
        <f>SUM(K16+K17+K18)</f>
        <v>10189</v>
      </c>
      <c r="M15" s="142"/>
    </row>
    <row r="16" spans="2:11" ht="15.75">
      <c r="B16" s="154"/>
      <c r="C16" s="271"/>
      <c r="D16" s="271"/>
      <c r="E16" s="271"/>
      <c r="F16" s="172"/>
      <c r="G16" s="219"/>
      <c r="H16" s="186" t="s">
        <v>12</v>
      </c>
      <c r="I16" s="32" t="s">
        <v>63</v>
      </c>
      <c r="J16" s="32"/>
      <c r="K16" s="187">
        <v>7130</v>
      </c>
    </row>
    <row r="17" spans="2:11" ht="15.75">
      <c r="B17" s="154"/>
      <c r="C17" s="153"/>
      <c r="D17" s="153"/>
      <c r="E17" s="153"/>
      <c r="F17" s="172"/>
      <c r="G17" s="219"/>
      <c r="H17" s="186"/>
      <c r="I17" s="186" t="s">
        <v>12</v>
      </c>
      <c r="J17" s="32"/>
      <c r="K17" s="187">
        <v>2745</v>
      </c>
    </row>
    <row r="18" spans="2:11" ht="15.75">
      <c r="B18" s="275" t="s">
        <v>13</v>
      </c>
      <c r="C18" s="276"/>
      <c r="D18" s="276"/>
      <c r="E18" s="276"/>
      <c r="F18" s="172">
        <f>SUM(F19)</f>
        <v>100554</v>
      </c>
      <c r="G18" s="219"/>
      <c r="H18" s="220"/>
      <c r="I18" s="186" t="s">
        <v>84</v>
      </c>
      <c r="J18" s="220"/>
      <c r="K18" s="187">
        <v>314</v>
      </c>
    </row>
    <row r="19" spans="2:13" ht="15.75">
      <c r="B19" s="154"/>
      <c r="C19" s="271" t="s">
        <v>14</v>
      </c>
      <c r="D19" s="271"/>
      <c r="E19" s="271"/>
      <c r="F19" s="171">
        <v>100554</v>
      </c>
      <c r="G19" s="219"/>
      <c r="H19" s="220"/>
      <c r="I19" s="186"/>
      <c r="J19" s="220"/>
      <c r="K19" s="174"/>
      <c r="M19" s="116"/>
    </row>
    <row r="20" spans="2:13" ht="15.75">
      <c r="B20" s="154"/>
      <c r="C20" s="273"/>
      <c r="D20" s="273"/>
      <c r="E20" s="273"/>
      <c r="F20" s="177"/>
      <c r="G20" s="242" t="s">
        <v>15</v>
      </c>
      <c r="H20" s="243"/>
      <c r="I20" s="243"/>
      <c r="J20" s="243"/>
      <c r="K20" s="173">
        <f>SUM(K21:K23)</f>
        <v>8100</v>
      </c>
      <c r="M20" s="141"/>
    </row>
    <row r="21" spans="2:14" ht="15.75">
      <c r="B21" s="275" t="s">
        <v>17</v>
      </c>
      <c r="C21" s="276"/>
      <c r="D21" s="276"/>
      <c r="E21" s="276"/>
      <c r="F21" s="172">
        <f>F22+F23+F24+F25</f>
        <v>42165</v>
      </c>
      <c r="G21" s="47"/>
      <c r="H21" s="245" t="s">
        <v>16</v>
      </c>
      <c r="I21" s="245"/>
      <c r="J21" s="245"/>
      <c r="K21" s="187">
        <v>4</v>
      </c>
      <c r="M21" s="140"/>
      <c r="N21" s="140"/>
    </row>
    <row r="22" spans="2:14" ht="15.75">
      <c r="B22" s="154"/>
      <c r="C22" s="271" t="s">
        <v>19</v>
      </c>
      <c r="D22" s="271"/>
      <c r="E22" s="271"/>
      <c r="F22" s="171">
        <v>6133</v>
      </c>
      <c r="G22" s="47"/>
      <c r="H22" s="186" t="s">
        <v>18</v>
      </c>
      <c r="I22" s="186" t="s">
        <v>18</v>
      </c>
      <c r="J22" s="186"/>
      <c r="K22" s="187">
        <v>1091</v>
      </c>
      <c r="M22" s="140"/>
      <c r="N22"/>
    </row>
    <row r="23" spans="2:14" ht="15.75">
      <c r="B23" s="154"/>
      <c r="C23" s="279" t="s">
        <v>21</v>
      </c>
      <c r="D23" s="279"/>
      <c r="E23" s="279"/>
      <c r="F23" s="171">
        <v>36453</v>
      </c>
      <c r="G23" s="47"/>
      <c r="H23" s="186" t="s">
        <v>20</v>
      </c>
      <c r="I23" s="186" t="s">
        <v>20</v>
      </c>
      <c r="J23" s="186"/>
      <c r="K23" s="187">
        <v>7005</v>
      </c>
      <c r="N23" s="140"/>
    </row>
    <row r="24" spans="2:13" ht="15.75">
      <c r="B24" s="158"/>
      <c r="C24" s="279" t="s">
        <v>66</v>
      </c>
      <c r="D24" s="279"/>
      <c r="E24" s="279"/>
      <c r="F24" s="171">
        <v>2893</v>
      </c>
      <c r="G24" s="48"/>
      <c r="H24" s="218"/>
      <c r="I24" s="218"/>
      <c r="J24" s="218"/>
      <c r="K24" s="174"/>
      <c r="M24" s="140"/>
    </row>
    <row r="25" spans="2:11" ht="15.75">
      <c r="B25" s="154"/>
      <c r="C25" s="279" t="s">
        <v>22</v>
      </c>
      <c r="D25" s="279"/>
      <c r="E25" s="279"/>
      <c r="F25" s="171">
        <v>-3314</v>
      </c>
      <c r="G25" s="48"/>
      <c r="H25" s="218"/>
      <c r="I25" s="218"/>
      <c r="J25" s="218"/>
      <c r="K25" s="179"/>
    </row>
    <row r="26" spans="2:13" ht="15.75">
      <c r="B26" s="154"/>
      <c r="C26" s="157"/>
      <c r="D26" s="157"/>
      <c r="E26" s="159"/>
      <c r="F26" s="178"/>
      <c r="G26" s="48"/>
      <c r="H26" s="21"/>
      <c r="I26" s="21"/>
      <c r="J26" s="21"/>
      <c r="K26" s="179"/>
      <c r="M26" s="141"/>
    </row>
    <row r="27" spans="2:13" ht="15.75">
      <c r="B27" s="275" t="s">
        <v>23</v>
      </c>
      <c r="C27" s="276"/>
      <c r="D27" s="276"/>
      <c r="E27" s="276"/>
      <c r="F27" s="172">
        <f>F28+F29</f>
        <v>28575</v>
      </c>
      <c r="G27" s="50" t="s">
        <v>55</v>
      </c>
      <c r="H27" s="21"/>
      <c r="I27" s="21"/>
      <c r="J27" s="21"/>
      <c r="K27" s="191">
        <f>K28+K38+K45</f>
        <v>219112</v>
      </c>
      <c r="M27" s="116"/>
    </row>
    <row r="28" spans="2:13" ht="15.75">
      <c r="B28" s="154"/>
      <c r="C28" s="279" t="s">
        <v>24</v>
      </c>
      <c r="D28" s="279"/>
      <c r="E28" s="279"/>
      <c r="F28" s="171">
        <v>28575</v>
      </c>
      <c r="G28" s="247" t="s">
        <v>25</v>
      </c>
      <c r="H28" s="248"/>
      <c r="I28" s="248"/>
      <c r="J28" s="248"/>
      <c r="K28" s="175">
        <f>K32</f>
        <v>29184</v>
      </c>
      <c r="M28" s="116"/>
    </row>
    <row r="29" spans="2:11" ht="15.75">
      <c r="B29" s="154"/>
      <c r="C29" s="157" t="s">
        <v>85</v>
      </c>
      <c r="D29" s="157"/>
      <c r="E29" s="159"/>
      <c r="F29" s="171">
        <v>0</v>
      </c>
      <c r="G29" s="48"/>
      <c r="H29" s="21"/>
      <c r="I29" s="21"/>
      <c r="J29" s="21"/>
      <c r="K29" s="176"/>
    </row>
    <row r="30" spans="2:11" ht="15.75" hidden="1">
      <c r="B30" s="275"/>
      <c r="C30" s="276"/>
      <c r="D30" s="276"/>
      <c r="E30" s="276"/>
      <c r="F30" s="178"/>
      <c r="G30" s="48"/>
      <c r="H30" s="21"/>
      <c r="I30" s="21"/>
      <c r="J30" s="21"/>
      <c r="K30" s="176"/>
    </row>
    <row r="31" spans="2:11" ht="15.75" hidden="1">
      <c r="B31" s="160"/>
      <c r="C31" s="271"/>
      <c r="D31" s="271"/>
      <c r="E31" s="155"/>
      <c r="F31" s="178"/>
      <c r="G31" s="67"/>
      <c r="H31" s="68"/>
      <c r="I31" s="68"/>
      <c r="J31" s="68"/>
      <c r="K31" s="176"/>
    </row>
    <row r="32" spans="2:13" ht="15.75">
      <c r="B32" s="160"/>
      <c r="C32" s="271"/>
      <c r="D32" s="271"/>
      <c r="E32" s="155"/>
      <c r="F32" s="178"/>
      <c r="G32" s="247" t="s">
        <v>10</v>
      </c>
      <c r="H32" s="248"/>
      <c r="I32" s="248"/>
      <c r="J32" s="248"/>
      <c r="K32" s="175">
        <f>SUM(K33+K34+K35)</f>
        <v>29184</v>
      </c>
      <c r="M32" s="116"/>
    </row>
    <row r="33" spans="2:11" ht="15.75">
      <c r="B33" s="188" t="s">
        <v>26</v>
      </c>
      <c r="C33" s="189"/>
      <c r="D33" s="189"/>
      <c r="E33" s="189"/>
      <c r="F33" s="172">
        <f>F34+F35</f>
        <v>5475</v>
      </c>
      <c r="G33" s="48"/>
      <c r="H33" s="21" t="s">
        <v>57</v>
      </c>
      <c r="I33" s="21" t="s">
        <v>57</v>
      </c>
      <c r="J33" s="21"/>
      <c r="K33" s="194">
        <v>24546</v>
      </c>
    </row>
    <row r="34" spans="2:11" ht="15.75">
      <c r="B34" s="154"/>
      <c r="C34" s="279" t="s">
        <v>27</v>
      </c>
      <c r="D34" s="279"/>
      <c r="E34" s="279"/>
      <c r="F34" s="171">
        <v>6398</v>
      </c>
      <c r="G34" s="67"/>
      <c r="H34" s="68"/>
      <c r="I34" s="21" t="s">
        <v>12</v>
      </c>
      <c r="J34" s="21"/>
      <c r="K34" s="194">
        <v>3863</v>
      </c>
    </row>
    <row r="35" spans="2:11" ht="15.75">
      <c r="B35" s="154"/>
      <c r="C35" s="279" t="s">
        <v>85</v>
      </c>
      <c r="D35" s="279"/>
      <c r="E35" s="279"/>
      <c r="F35" s="171">
        <v>-923</v>
      </c>
      <c r="G35" s="48"/>
      <c r="H35" s="21"/>
      <c r="I35" s="21" t="s">
        <v>84</v>
      </c>
      <c r="J35" s="21"/>
      <c r="K35" s="187">
        <v>775</v>
      </c>
    </row>
    <row r="36" spans="2:11" ht="15.75">
      <c r="B36" s="154"/>
      <c r="C36" s="156"/>
      <c r="D36" s="156"/>
      <c r="E36" s="156"/>
      <c r="F36" s="178"/>
      <c r="G36" s="48"/>
      <c r="H36" s="21"/>
      <c r="I36" s="21"/>
      <c r="J36" s="21"/>
      <c r="K36" s="179"/>
    </row>
    <row r="37" spans="2:11" ht="15.75">
      <c r="B37" s="158" t="s">
        <v>55</v>
      </c>
      <c r="C37" s="156"/>
      <c r="D37" s="156"/>
      <c r="E37" s="156"/>
      <c r="F37" s="190">
        <f>F38+F52</f>
        <v>60404.26374</v>
      </c>
      <c r="G37" s="48"/>
      <c r="H37" s="21"/>
      <c r="I37" s="21"/>
      <c r="J37" s="21"/>
      <c r="K37" s="179"/>
    </row>
    <row r="38" spans="2:11" ht="15.75">
      <c r="B38" s="161" t="s">
        <v>28</v>
      </c>
      <c r="C38" s="157"/>
      <c r="D38" s="157"/>
      <c r="E38" s="159"/>
      <c r="F38" s="171">
        <f>F40+F49</f>
        <v>55968</v>
      </c>
      <c r="G38" s="249" t="s">
        <v>29</v>
      </c>
      <c r="H38" s="250"/>
      <c r="I38" s="250"/>
      <c r="J38" s="21"/>
      <c r="K38" s="175">
        <f>SUM(K39:K43)</f>
        <v>189327</v>
      </c>
    </row>
    <row r="39" spans="2:11" ht="15.75">
      <c r="B39" s="162"/>
      <c r="C39" s="157"/>
      <c r="D39" s="157"/>
      <c r="E39" s="159"/>
      <c r="F39" s="178"/>
      <c r="G39" s="48"/>
      <c r="H39" s="222" t="s">
        <v>30</v>
      </c>
      <c r="I39" s="222"/>
      <c r="J39" s="222"/>
      <c r="K39" s="187">
        <v>173150</v>
      </c>
    </row>
    <row r="40" spans="2:11" ht="17.25" customHeight="1">
      <c r="B40" s="275" t="s">
        <v>81</v>
      </c>
      <c r="C40" s="276"/>
      <c r="D40" s="276"/>
      <c r="E40" s="276"/>
      <c r="F40" s="172">
        <f>F41+F42+F43+F44</f>
        <v>52304</v>
      </c>
      <c r="G40" s="48"/>
      <c r="H40" s="222" t="s">
        <v>88</v>
      </c>
      <c r="I40" s="222"/>
      <c r="J40" s="222"/>
      <c r="K40" s="187">
        <v>1819</v>
      </c>
    </row>
    <row r="41" spans="2:11" ht="15.75">
      <c r="B41" s="158"/>
      <c r="C41" s="271" t="s">
        <v>19</v>
      </c>
      <c r="D41" s="271"/>
      <c r="E41" s="271"/>
      <c r="F41" s="171">
        <v>3538</v>
      </c>
      <c r="G41" s="48"/>
      <c r="H41" s="222" t="s">
        <v>92</v>
      </c>
      <c r="I41" s="222"/>
      <c r="J41" s="222"/>
      <c r="K41" s="187">
        <v>3687</v>
      </c>
    </row>
    <row r="42" spans="2:11" ht="15.75">
      <c r="B42" s="158"/>
      <c r="C42" s="279" t="s">
        <v>21</v>
      </c>
      <c r="D42" s="279"/>
      <c r="E42" s="279"/>
      <c r="F42" s="171">
        <v>45083</v>
      </c>
      <c r="G42" s="48"/>
      <c r="H42" s="222" t="s">
        <v>90</v>
      </c>
      <c r="I42" s="222"/>
      <c r="J42" s="222"/>
      <c r="K42" s="187">
        <v>7096</v>
      </c>
    </row>
    <row r="43" spans="2:11" ht="15.75">
      <c r="B43" s="158"/>
      <c r="C43" s="279" t="s">
        <v>66</v>
      </c>
      <c r="D43" s="279"/>
      <c r="E43" s="279"/>
      <c r="F43" s="171">
        <v>6704</v>
      </c>
      <c r="G43" s="48"/>
      <c r="H43" s="222" t="s">
        <v>91</v>
      </c>
      <c r="I43" s="222"/>
      <c r="J43" s="222"/>
      <c r="K43" s="187">
        <v>3575</v>
      </c>
    </row>
    <row r="44" spans="2:11" ht="15.75">
      <c r="B44" s="158"/>
      <c r="C44" s="279" t="s">
        <v>22</v>
      </c>
      <c r="D44" s="279"/>
      <c r="E44" s="279"/>
      <c r="F44" s="171">
        <v>-3021</v>
      </c>
      <c r="G44" s="48"/>
      <c r="H44" s="21"/>
      <c r="I44" s="21"/>
      <c r="J44" s="21"/>
      <c r="K44" s="184"/>
    </row>
    <row r="45" spans="2:12" ht="15" customHeight="1">
      <c r="B45" s="275"/>
      <c r="C45" s="276"/>
      <c r="D45" s="276"/>
      <c r="E45" s="276"/>
      <c r="F45" s="177"/>
      <c r="G45" s="50" t="s">
        <v>33</v>
      </c>
      <c r="H45" s="217"/>
      <c r="I45" s="217"/>
      <c r="J45" s="217"/>
      <c r="K45" s="170">
        <f>SUM(K48:K54)</f>
        <v>601</v>
      </c>
      <c r="L45" s="21"/>
    </row>
    <row r="46" spans="2:12" ht="15.75" customHeight="1" hidden="1">
      <c r="B46" s="158"/>
      <c r="C46" s="279"/>
      <c r="D46" s="279"/>
      <c r="E46" s="279"/>
      <c r="F46" s="66"/>
      <c r="G46" s="48"/>
      <c r="H46" s="222" t="s">
        <v>34</v>
      </c>
      <c r="I46" s="222"/>
      <c r="J46" s="222"/>
      <c r="K46" s="176">
        <v>11155142.77</v>
      </c>
      <c r="L46" s="21"/>
    </row>
    <row r="47" spans="2:12" ht="15.75" customHeight="1" hidden="1">
      <c r="B47" s="158"/>
      <c r="C47" s="156"/>
      <c r="D47" s="156"/>
      <c r="E47" s="156"/>
      <c r="F47" s="66"/>
      <c r="G47" s="48"/>
      <c r="H47" s="222" t="s">
        <v>35</v>
      </c>
      <c r="I47" s="222"/>
      <c r="J47" s="222"/>
      <c r="K47" s="176">
        <v>-10361959.04</v>
      </c>
      <c r="L47" s="21"/>
    </row>
    <row r="48" spans="2:12" ht="15.75">
      <c r="B48" s="158"/>
      <c r="C48" s="279"/>
      <c r="D48" s="279"/>
      <c r="E48" s="279"/>
      <c r="F48" s="66"/>
      <c r="G48" s="48"/>
      <c r="H48" s="222" t="s">
        <v>34</v>
      </c>
      <c r="I48" s="222"/>
      <c r="J48" s="222"/>
      <c r="K48" s="170">
        <v>9556</v>
      </c>
      <c r="L48" s="201"/>
    </row>
    <row r="49" spans="2:16" ht="15.75">
      <c r="B49" s="275" t="s">
        <v>23</v>
      </c>
      <c r="C49" s="276"/>
      <c r="D49" s="276"/>
      <c r="E49" s="276"/>
      <c r="F49" s="172">
        <f>F50+F51</f>
        <v>3664</v>
      </c>
      <c r="G49" s="48"/>
      <c r="H49" s="218"/>
      <c r="I49" s="222" t="s">
        <v>36</v>
      </c>
      <c r="J49" s="222"/>
      <c r="K49" s="170">
        <v>0</v>
      </c>
      <c r="P49" s="7"/>
    </row>
    <row r="50" spans="2:11" ht="15.75">
      <c r="B50" s="158"/>
      <c r="C50" s="279" t="s">
        <v>58</v>
      </c>
      <c r="D50" s="279"/>
      <c r="E50" s="279"/>
      <c r="F50" s="192">
        <v>3664</v>
      </c>
      <c r="G50" s="48"/>
      <c r="H50" s="222" t="s">
        <v>73</v>
      </c>
      <c r="I50" s="222"/>
      <c r="J50" s="222"/>
      <c r="K50" s="170">
        <v>-8631</v>
      </c>
    </row>
    <row r="51" spans="2:12" ht="15.75">
      <c r="B51" s="158"/>
      <c r="C51" s="279"/>
      <c r="D51" s="279"/>
      <c r="E51" s="279"/>
      <c r="F51" s="66"/>
      <c r="G51" s="48"/>
      <c r="H51" s="222" t="s">
        <v>86</v>
      </c>
      <c r="I51" s="222"/>
      <c r="J51" s="222"/>
      <c r="K51" s="170">
        <v>-4</v>
      </c>
      <c r="L51" s="21"/>
    </row>
    <row r="52" spans="2:14" s="19" customFormat="1" ht="15.75">
      <c r="B52" s="272" t="s">
        <v>37</v>
      </c>
      <c r="C52" s="273"/>
      <c r="D52" s="273"/>
      <c r="E52" s="273"/>
      <c r="F52" s="169">
        <f>SUM(F53+F57+F60+F63)</f>
        <v>4436.26374</v>
      </c>
      <c r="G52" s="48"/>
      <c r="H52" s="222" t="s">
        <v>97</v>
      </c>
      <c r="I52" s="222"/>
      <c r="J52" s="222"/>
      <c r="K52" s="170"/>
      <c r="M52" s="5"/>
      <c r="N52" s="5"/>
    </row>
    <row r="53" spans="2:11" ht="15.75">
      <c r="B53" s="275" t="s">
        <v>67</v>
      </c>
      <c r="C53" s="276"/>
      <c r="D53" s="276"/>
      <c r="E53" s="276"/>
      <c r="F53" s="169">
        <f>F54+F55+F56</f>
        <v>3633.2637400000003</v>
      </c>
      <c r="G53" s="48"/>
      <c r="H53" s="222" t="s">
        <v>93</v>
      </c>
      <c r="I53" s="222"/>
      <c r="J53" s="222"/>
      <c r="K53" s="170">
        <v>-320</v>
      </c>
    </row>
    <row r="54" spans="2:11" ht="15.75">
      <c r="B54" s="154"/>
      <c r="C54" s="271" t="s">
        <v>68</v>
      </c>
      <c r="D54" s="271"/>
      <c r="E54" s="271"/>
      <c r="F54" s="171">
        <f>2421898/1000</f>
        <v>2421.898</v>
      </c>
      <c r="G54" s="48"/>
      <c r="H54" s="222"/>
      <c r="I54" s="222"/>
      <c r="J54" s="222"/>
      <c r="K54" s="170"/>
    </row>
    <row r="55" spans="2:11" ht="15.75">
      <c r="B55" s="154"/>
      <c r="C55" s="271" t="s">
        <v>69</v>
      </c>
      <c r="D55" s="271"/>
      <c r="E55" s="271"/>
      <c r="F55" s="171">
        <f>1867365.74/1000</f>
        <v>1867.36574</v>
      </c>
      <c r="G55" s="48"/>
      <c r="H55" s="21"/>
      <c r="I55" s="21"/>
      <c r="J55" s="21"/>
      <c r="K55" s="179"/>
    </row>
    <row r="56" spans="2:11" ht="15.75">
      <c r="B56" s="154"/>
      <c r="C56" s="271" t="s">
        <v>40</v>
      </c>
      <c r="D56" s="271"/>
      <c r="E56" s="271"/>
      <c r="F56" s="171">
        <v>-656</v>
      </c>
      <c r="G56" s="48"/>
      <c r="H56" s="21"/>
      <c r="I56" s="21"/>
      <c r="J56" s="21"/>
      <c r="K56" s="179"/>
    </row>
    <row r="57" spans="2:11" ht="15.75">
      <c r="B57" s="275" t="s">
        <v>70</v>
      </c>
      <c r="C57" s="276"/>
      <c r="D57" s="276"/>
      <c r="E57" s="276"/>
      <c r="F57" s="169">
        <f>F58+F59</f>
        <v>544</v>
      </c>
      <c r="G57" s="48"/>
      <c r="H57" s="21"/>
      <c r="I57" s="21"/>
      <c r="J57" s="21"/>
      <c r="K57" s="179"/>
    </row>
    <row r="58" spans="2:11" ht="15.75">
      <c r="B58" s="154"/>
      <c r="C58" s="271" t="s">
        <v>71</v>
      </c>
      <c r="D58" s="271"/>
      <c r="E58" s="271"/>
      <c r="F58" s="171">
        <v>1623</v>
      </c>
      <c r="G58" s="48"/>
      <c r="H58" s="222"/>
      <c r="I58" s="222"/>
      <c r="J58" s="222"/>
      <c r="K58" s="176"/>
    </row>
    <row r="59" spans="2:11" ht="15.75">
      <c r="B59" s="154"/>
      <c r="C59" s="271" t="s">
        <v>40</v>
      </c>
      <c r="D59" s="271"/>
      <c r="E59" s="271"/>
      <c r="F59" s="171">
        <v>-1079</v>
      </c>
      <c r="G59" s="48"/>
      <c r="H59" s="218"/>
      <c r="I59" s="218"/>
      <c r="J59" s="218"/>
      <c r="K59" s="179"/>
    </row>
    <row r="60" spans="2:11" ht="15.75">
      <c r="B60" s="275" t="s">
        <v>75</v>
      </c>
      <c r="C60" s="276"/>
      <c r="D60" s="276"/>
      <c r="E60" s="276"/>
      <c r="F60" s="169">
        <f>F61+F62</f>
        <v>0</v>
      </c>
      <c r="G60" s="48"/>
      <c r="H60" s="218"/>
      <c r="I60" s="218"/>
      <c r="J60" s="218"/>
      <c r="K60" s="179"/>
    </row>
    <row r="61" spans="2:11" ht="15.75">
      <c r="B61" s="154"/>
      <c r="C61" s="271" t="s">
        <v>42</v>
      </c>
      <c r="D61" s="271"/>
      <c r="E61" s="271"/>
      <c r="F61" s="170">
        <v>0</v>
      </c>
      <c r="G61" s="48"/>
      <c r="H61" s="21"/>
      <c r="I61" s="35"/>
      <c r="J61" s="21"/>
      <c r="K61" s="180"/>
    </row>
    <row r="62" spans="2:11" ht="15.75">
      <c r="B62" s="154"/>
      <c r="C62" s="271" t="s">
        <v>41</v>
      </c>
      <c r="D62" s="271"/>
      <c r="E62" s="271"/>
      <c r="F62" s="170">
        <v>0</v>
      </c>
      <c r="G62" s="48"/>
      <c r="H62" s="21"/>
      <c r="I62" s="21"/>
      <c r="J62" s="21"/>
      <c r="K62" s="180"/>
    </row>
    <row r="63" spans="2:11" ht="15.75">
      <c r="B63" s="277" t="s">
        <v>76</v>
      </c>
      <c r="C63" s="278"/>
      <c r="D63" s="278"/>
      <c r="E63" s="278"/>
      <c r="F63" s="169">
        <f>F64+F65</f>
        <v>259</v>
      </c>
      <c r="G63" s="48"/>
      <c r="H63" s="218"/>
      <c r="I63" s="218"/>
      <c r="J63" s="218"/>
      <c r="K63" s="179"/>
    </row>
    <row r="64" spans="2:11" ht="15.75">
      <c r="B64" s="154"/>
      <c r="C64" s="271" t="s">
        <v>56</v>
      </c>
      <c r="D64" s="271"/>
      <c r="E64" s="271"/>
      <c r="F64" s="171">
        <v>394</v>
      </c>
      <c r="G64" s="48"/>
      <c r="H64" s="218"/>
      <c r="I64" s="218"/>
      <c r="J64" s="218"/>
      <c r="K64" s="179"/>
    </row>
    <row r="65" spans="2:11" ht="15.75">
      <c r="B65" s="154"/>
      <c r="C65" s="271" t="s">
        <v>41</v>
      </c>
      <c r="D65" s="271"/>
      <c r="E65" s="271"/>
      <c r="F65" s="171">
        <v>-135</v>
      </c>
      <c r="G65" s="48"/>
      <c r="H65" s="218"/>
      <c r="I65" s="218"/>
      <c r="J65" s="218"/>
      <c r="K65" s="179"/>
    </row>
    <row r="66" spans="2:13" s="19" customFormat="1" ht="24" customHeight="1">
      <c r="B66" s="272" t="s">
        <v>82</v>
      </c>
      <c r="C66" s="273"/>
      <c r="D66" s="273"/>
      <c r="E66" s="273"/>
      <c r="F66" s="169">
        <f>(F52+F38+F11)</f>
        <v>237401.26374</v>
      </c>
      <c r="G66" s="216" t="s">
        <v>44</v>
      </c>
      <c r="H66" s="218"/>
      <c r="I66" s="217"/>
      <c r="J66" s="217"/>
      <c r="K66" s="175">
        <f>K38+K11+K28+K45</f>
        <v>237401</v>
      </c>
      <c r="M66" s="70"/>
    </row>
    <row r="67" spans="2:11" s="19" customFormat="1" ht="16.5" thickBot="1">
      <c r="B67" s="163"/>
      <c r="C67" s="164"/>
      <c r="D67" s="164"/>
      <c r="E67" s="164"/>
      <c r="F67" s="165"/>
      <c r="G67" s="166"/>
      <c r="H67" s="217"/>
      <c r="I67" s="167"/>
      <c r="J67" s="167"/>
      <c r="K67" s="168"/>
    </row>
    <row r="68" spans="2:11" s="7" customFormat="1" ht="21" customHeight="1" thickBot="1">
      <c r="B68" s="203"/>
      <c r="C68" s="38"/>
      <c r="D68" s="38"/>
      <c r="E68" s="38"/>
      <c r="F68" s="38"/>
      <c r="G68" s="38"/>
      <c r="H68" s="167"/>
      <c r="I68" s="38"/>
      <c r="J68" s="38"/>
      <c r="K68" s="204"/>
    </row>
    <row r="69" spans="2:11" s="7" customFormat="1" ht="15.75">
      <c r="B69" s="181"/>
      <c r="C69" s="182"/>
      <c r="D69" s="182"/>
      <c r="E69" s="182"/>
      <c r="F69" s="182"/>
      <c r="G69" s="182"/>
      <c r="H69" s="38"/>
      <c r="I69" s="182"/>
      <c r="J69" s="182"/>
      <c r="K69" s="183"/>
    </row>
    <row r="70" spans="2:11" s="7" customFormat="1" ht="15.75">
      <c r="B70" s="274" t="s">
        <v>45</v>
      </c>
      <c r="C70" s="254"/>
      <c r="D70" s="254"/>
      <c r="E70" s="254"/>
      <c r="F70" s="254"/>
      <c r="G70" s="254" t="s">
        <v>46</v>
      </c>
      <c r="H70" s="254"/>
      <c r="I70" s="254"/>
      <c r="J70" s="254"/>
      <c r="K70" s="197"/>
    </row>
    <row r="71" spans="2:11" ht="15.75">
      <c r="B71" s="270" t="s">
        <v>101</v>
      </c>
      <c r="C71" s="265"/>
      <c r="D71" s="265"/>
      <c r="E71" s="265"/>
      <c r="F71" s="265"/>
      <c r="G71" s="257" t="s">
        <v>98</v>
      </c>
      <c r="H71" s="257"/>
      <c r="I71" s="257"/>
      <c r="J71" s="257"/>
      <c r="K71" s="198"/>
    </row>
    <row r="72" spans="2:11" ht="15.75">
      <c r="B72" s="267" t="s">
        <v>87</v>
      </c>
      <c r="C72" s="257"/>
      <c r="D72" s="257"/>
      <c r="E72" s="257"/>
      <c r="F72" s="257"/>
      <c r="G72" s="257" t="s">
        <v>89</v>
      </c>
      <c r="H72" s="257"/>
      <c r="I72" s="257"/>
      <c r="J72" s="257"/>
      <c r="K72" s="198"/>
    </row>
    <row r="73" spans="2:12" s="7" customFormat="1" ht="15.75">
      <c r="B73" s="215"/>
      <c r="C73" s="195"/>
      <c r="D73" s="195"/>
      <c r="E73" s="195"/>
      <c r="F73" s="195"/>
      <c r="G73" s="257" t="s">
        <v>94</v>
      </c>
      <c r="H73" s="257"/>
      <c r="I73" s="257"/>
      <c r="J73" s="257"/>
      <c r="K73" s="198"/>
      <c r="L73" s="26"/>
    </row>
    <row r="74" spans="2:11" ht="15.75">
      <c r="B74" s="270" t="s">
        <v>52</v>
      </c>
      <c r="C74" s="265"/>
      <c r="D74" s="265"/>
      <c r="E74" s="265"/>
      <c r="F74" s="265"/>
      <c r="G74" s="257"/>
      <c r="H74" s="257"/>
      <c r="I74" s="257"/>
      <c r="J74" s="257"/>
      <c r="K74" s="198"/>
    </row>
    <row r="75" spans="2:11" s="7" customFormat="1" ht="15.75">
      <c r="B75" s="267" t="s">
        <v>95</v>
      </c>
      <c r="C75" s="257"/>
      <c r="D75" s="257"/>
      <c r="E75" s="257"/>
      <c r="F75" s="257"/>
      <c r="G75" s="265" t="s">
        <v>96</v>
      </c>
      <c r="H75" s="289"/>
      <c r="I75" s="289"/>
      <c r="J75" s="289"/>
      <c r="K75" s="185"/>
    </row>
    <row r="76" spans="2:11" ht="15.75">
      <c r="B76" s="270"/>
      <c r="C76" s="265"/>
      <c r="D76" s="265"/>
      <c r="E76" s="265"/>
      <c r="F76" s="265"/>
      <c r="G76" s="257" t="s">
        <v>100</v>
      </c>
      <c r="H76" s="257"/>
      <c r="I76" s="257"/>
      <c r="J76" s="257"/>
      <c r="K76" s="196"/>
    </row>
    <row r="77" spans="2:11" ht="15.75">
      <c r="B77" s="270" t="s">
        <v>102</v>
      </c>
      <c r="C77" s="265"/>
      <c r="D77" s="265"/>
      <c r="E77" s="265"/>
      <c r="F77" s="265"/>
      <c r="G77" s="257" t="s">
        <v>99</v>
      </c>
      <c r="H77" s="257"/>
      <c r="I77" s="257"/>
      <c r="J77" s="257"/>
      <c r="K77" s="198"/>
    </row>
    <row r="78" spans="2:11" ht="16.5" thickBot="1">
      <c r="B78" s="268" t="s">
        <v>103</v>
      </c>
      <c r="C78" s="269"/>
      <c r="D78" s="269"/>
      <c r="E78" s="269"/>
      <c r="F78" s="269"/>
      <c r="G78" s="269"/>
      <c r="H78" s="269"/>
      <c r="I78" s="269"/>
      <c r="J78" s="269"/>
      <c r="K78" s="200"/>
    </row>
    <row r="79" ht="16.5" thickBot="1">
      <c r="H79" s="199"/>
    </row>
    <row r="80" spans="2:11" ht="12.75">
      <c r="B80" s="29"/>
      <c r="C80" s="29"/>
      <c r="D80" s="29"/>
      <c r="E80" s="29"/>
      <c r="F80" s="29"/>
      <c r="G80" s="29"/>
      <c r="I80" s="29"/>
      <c r="J80" s="29"/>
      <c r="K80" s="29"/>
    </row>
    <row r="81" ht="12.75">
      <c r="H81" s="29"/>
    </row>
    <row r="83" ht="12.75">
      <c r="G83" s="30"/>
    </row>
    <row r="85" ht="12.75">
      <c r="K85" s="31"/>
    </row>
  </sheetData>
  <sheetProtection/>
  <mergeCells count="92">
    <mergeCell ref="B77:F77"/>
    <mergeCell ref="G77:J77"/>
    <mergeCell ref="B78:F78"/>
    <mergeCell ref="G78:J78"/>
    <mergeCell ref="B74:F74"/>
    <mergeCell ref="G74:J74"/>
    <mergeCell ref="B75:F75"/>
    <mergeCell ref="G75:J75"/>
    <mergeCell ref="B76:F76"/>
    <mergeCell ref="G76:J76"/>
    <mergeCell ref="G70:J70"/>
    <mergeCell ref="B71:F71"/>
    <mergeCell ref="G71:J71"/>
    <mergeCell ref="B72:F72"/>
    <mergeCell ref="G72:J72"/>
    <mergeCell ref="G73:J73"/>
    <mergeCell ref="C62:E62"/>
    <mergeCell ref="B63:E63"/>
    <mergeCell ref="C64:E64"/>
    <mergeCell ref="C65:E65"/>
    <mergeCell ref="B66:E66"/>
    <mergeCell ref="B70:F70"/>
    <mergeCell ref="B57:E57"/>
    <mergeCell ref="C58:E58"/>
    <mergeCell ref="H58:J58"/>
    <mergeCell ref="C59:E59"/>
    <mergeCell ref="B60:E60"/>
    <mergeCell ref="C61:E61"/>
    <mergeCell ref="B53:E53"/>
    <mergeCell ref="H53:J53"/>
    <mergeCell ref="C54:E54"/>
    <mergeCell ref="H54:J54"/>
    <mergeCell ref="C55:E55"/>
    <mergeCell ref="C56:E56"/>
    <mergeCell ref="C50:E50"/>
    <mergeCell ref="H50:J50"/>
    <mergeCell ref="C51:E51"/>
    <mergeCell ref="H51:J51"/>
    <mergeCell ref="B52:E52"/>
    <mergeCell ref="H52:J52"/>
    <mergeCell ref="C46:E46"/>
    <mergeCell ref="H46:J46"/>
    <mergeCell ref="H47:J47"/>
    <mergeCell ref="C48:E48"/>
    <mergeCell ref="H48:J48"/>
    <mergeCell ref="B49:E49"/>
    <mergeCell ref="I49:J49"/>
    <mergeCell ref="C42:E42"/>
    <mergeCell ref="H42:J42"/>
    <mergeCell ref="C43:E43"/>
    <mergeCell ref="H43:J43"/>
    <mergeCell ref="C44:E44"/>
    <mergeCell ref="B45:E45"/>
    <mergeCell ref="C35:E35"/>
    <mergeCell ref="G38:I38"/>
    <mergeCell ref="H39:J39"/>
    <mergeCell ref="B40:E40"/>
    <mergeCell ref="H40:J40"/>
    <mergeCell ref="C41:E41"/>
    <mergeCell ref="H41:J41"/>
    <mergeCell ref="G28:J28"/>
    <mergeCell ref="B30:E30"/>
    <mergeCell ref="C31:D31"/>
    <mergeCell ref="C32:D32"/>
    <mergeCell ref="G32:J32"/>
    <mergeCell ref="C34:E34"/>
    <mergeCell ref="C22:E22"/>
    <mergeCell ref="C23:E23"/>
    <mergeCell ref="C24:E24"/>
    <mergeCell ref="C25:E25"/>
    <mergeCell ref="B27:E27"/>
    <mergeCell ref="C28:E28"/>
    <mergeCell ref="C16:E16"/>
    <mergeCell ref="B18:E18"/>
    <mergeCell ref="C19:E19"/>
    <mergeCell ref="C20:E20"/>
    <mergeCell ref="G20:J20"/>
    <mergeCell ref="B21:E21"/>
    <mergeCell ref="H21:J21"/>
    <mergeCell ref="B11:E11"/>
    <mergeCell ref="G11:J11"/>
    <mergeCell ref="B13:E13"/>
    <mergeCell ref="H13:J13"/>
    <mergeCell ref="G14:K14"/>
    <mergeCell ref="B15:E15"/>
    <mergeCell ref="G15:J15"/>
    <mergeCell ref="C4:C5"/>
    <mergeCell ref="D4:D5"/>
    <mergeCell ref="B6:F6"/>
    <mergeCell ref="B7:K8"/>
    <mergeCell ref="B9:F9"/>
    <mergeCell ref="G9:K9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2020-03-04T19:17:19Z</cp:lastPrinted>
  <dcterms:created xsi:type="dcterms:W3CDTF">2009-01-05T20:09:54Z</dcterms:created>
  <dcterms:modified xsi:type="dcterms:W3CDTF">2021-08-25T15:08:55Z</dcterms:modified>
  <cp:category/>
  <cp:version/>
  <cp:contentType/>
  <cp:contentStatus/>
</cp:coreProperties>
</file>