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MAIO 19 " sheetId="7" r:id="rId7"/>
  </sheets>
  <definedNames/>
  <calcPr fullCalcOnLoad="1"/>
</workbook>
</file>

<file path=xl/sharedStrings.xml><?xml version="1.0" encoding="utf-8"?>
<sst xmlns="http://schemas.openxmlformats.org/spreadsheetml/2006/main" count="645" uniqueCount="103">
  <si>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</si>
  <si>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</si>
  <si>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</si>
  <si>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</si>
  <si>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</si>
  <si>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</si>
  <si>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</si>
  <si>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</si>
  <si>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</si>
  <si>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</si>
  <si>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</si>
  <si>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</si>
  <si>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</si>
  <si>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</si>
  <si>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</si>
  <si>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</si>
  <si>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</si>
  <si>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</si>
  <si>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</si>
  <si>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</si>
  <si>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</si>
  <si>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</si>
  <si>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</si>
  <si>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</si>
  <si>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</si>
  <si>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</si>
  <si>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</si>
  <si>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</si>
  <si>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</si>
  <si>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</si>
  <si>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</si>
  <si>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</si>
  <si>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</si>
  <si>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</si>
  <si>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</si>
  <si>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</si>
  <si>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</si>
  <si>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</si>
  <si>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</si>
  <si>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</si>
  <si>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</si>
  <si>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</si>
  <si>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</si>
  <si>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</si>
  <si>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</si>
  <si>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</si>
  <si>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</si>
  <si>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</si>
  <si>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</si>
  <si>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</si>
  <si>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</si>
  <si>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</si>
  <si>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</si>
  <si>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</si>
  <si>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</si>
  <si>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</si>
  <si>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</si>
  <si>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</si>
  <si>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</si>
  <si>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</si>
  <si>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</si>
  <si>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</si>
  <si>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</si>
  <si>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</si>
  <si>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</si>
  <si>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</si>
  <si>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</si>
  <si>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</si>
  <si>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</si>
  <si>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</si>
  <si>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</si>
  <si>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</si>
  <si>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</si>
  <si>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</si>
  <si>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</si>
  <si>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</si>
  <si>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</si>
  <si>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</si>
  <si>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</si>
  <si>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</si>
  <si>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</si>
  <si>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</si>
  <si>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</si>
  <si>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</si>
  <si>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</si>
  <si>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</si>
  <si>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</si>
  <si>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</si>
  <si>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</si>
  <si>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>LUCIANO MACHADO PEREIRA</t>
  </si>
  <si>
    <t xml:space="preserve">Reserva Para Expansao </t>
  </si>
  <si>
    <t xml:space="preserve">Reserva Para Incentivos Fiscais  </t>
  </si>
  <si>
    <t>Reserva de Legal</t>
  </si>
  <si>
    <t>ALEXANDRE EDUARDO FELIPE TOCANTINS</t>
  </si>
  <si>
    <t>Ativo Fiscal Diferido - Impostos e Contribuições</t>
  </si>
  <si>
    <t xml:space="preserve">ROGÉRIO SANTANA FERREIRA </t>
  </si>
  <si>
    <t xml:space="preserve">  Diretora Aministrativa e Financeira</t>
  </si>
  <si>
    <t>CONTADOR</t>
  </si>
  <si>
    <t>Imposto de Renda e Contribuição Social</t>
  </si>
  <si>
    <t>THIAGO VINICIUS VIEIRA MIRANDA</t>
  </si>
  <si>
    <t xml:space="preserve"> CRC/GO 012.656/O-9  CPF 306.620.361-15</t>
  </si>
  <si>
    <t xml:space="preserve">EDIMAR DA PAIXÃO MENDES </t>
  </si>
  <si>
    <t xml:space="preserve">                                            BALANCETE  PATRIMONIAL EM 31 DE MAIO  DE 2019 - EM R$ Mil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</si>
</sst>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3" fillId="33" borderId="18" xfId="60" applyFont="1" applyFill="1" applyBorder="1" applyAlignment="1">
      <alignment horizontal="right"/>
    </xf>
    <xf numFmtId="178" fontId="53" fillId="33" borderId="19" xfId="0" applyNumberFormat="1" applyFont="1" applyFill="1" applyBorder="1" applyAlignment="1">
      <alignment/>
    </xf>
    <xf numFmtId="178" fontId="53" fillId="33" borderId="0" xfId="0" applyNumberFormat="1" applyFont="1" applyFill="1" applyBorder="1" applyAlignment="1">
      <alignment/>
    </xf>
    <xf numFmtId="0" fontId="54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5" fillId="33" borderId="18" xfId="60" applyFont="1" applyFill="1" applyBorder="1" applyAlignment="1">
      <alignment horizontal="right"/>
    </xf>
    <xf numFmtId="177" fontId="56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6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75" fontId="9" fillId="0" borderId="22" xfId="0" applyNumberFormat="1" applyFont="1" applyFill="1" applyBorder="1" applyAlignment="1">
      <alignment horizontal="right"/>
    </xf>
    <xf numFmtId="175" fontId="9" fillId="0" borderId="20" xfId="0" applyNumberFormat="1" applyFont="1" applyFill="1" applyBorder="1" applyAlignment="1">
      <alignment horizontal="left"/>
    </xf>
    <xf numFmtId="175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3" fillId="33" borderId="18" xfId="60" applyNumberFormat="1" applyFont="1" applyFill="1" applyBorder="1" applyAlignment="1">
      <alignment horizontal="right"/>
    </xf>
    <xf numFmtId="177" fontId="57" fillId="33" borderId="18" xfId="60" applyFont="1" applyFill="1" applyBorder="1" applyAlignment="1">
      <alignment horizontal="right"/>
    </xf>
    <xf numFmtId="185" fontId="53" fillId="0" borderId="18" xfId="6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85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185" fontId="56" fillId="0" borderId="18" xfId="60" applyNumberFormat="1" applyFont="1" applyFill="1" applyBorder="1" applyAlignment="1">
      <alignment horizontal="right"/>
    </xf>
    <xf numFmtId="39" fontId="58" fillId="33" borderId="0" xfId="0" applyNumberFormat="1" applyFont="1" applyFill="1" applyBorder="1" applyAlignment="1">
      <alignment horizontal="center" vertical="center"/>
    </xf>
    <xf numFmtId="38" fontId="8" fillId="0" borderId="18" xfId="6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8" fontId="9" fillId="33" borderId="0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8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/>
    </xf>
    <xf numFmtId="38" fontId="2" fillId="0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9" fillId="0" borderId="19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161925</xdr:rowOff>
    </xdr:from>
    <xdr:to>
      <xdr:col>3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1"/>
      <c r="C4" s="22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1"/>
      <c r="C5" s="221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2"/>
      <c r="B6" s="223"/>
      <c r="C6" s="223"/>
      <c r="D6" s="223"/>
      <c r="E6" s="223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4" t="s">
        <v>72</v>
      </c>
      <c r="B8" s="225"/>
      <c r="C8" s="225"/>
      <c r="D8" s="225"/>
      <c r="E8" s="225"/>
      <c r="F8" s="225"/>
      <c r="G8" s="225"/>
      <c r="H8" s="225"/>
      <c r="I8" s="225"/>
      <c r="J8" s="226"/>
    </row>
    <row r="9" spans="1:10" ht="15" customHeight="1" thickBot="1">
      <c r="A9" s="224"/>
      <c r="B9" s="225"/>
      <c r="C9" s="225"/>
      <c r="D9" s="225"/>
      <c r="E9" s="225"/>
      <c r="F9" s="225"/>
      <c r="G9" s="225"/>
      <c r="H9" s="225"/>
      <c r="I9" s="225"/>
      <c r="J9" s="226"/>
    </row>
    <row r="10" spans="1:10" s="17" customFormat="1" ht="25.5" customHeight="1" thickBot="1">
      <c r="A10" s="227" t="s">
        <v>4</v>
      </c>
      <c r="B10" s="228"/>
      <c r="C10" s="228"/>
      <c r="D10" s="228"/>
      <c r="E10" s="228"/>
      <c r="F10" s="227" t="s">
        <v>5</v>
      </c>
      <c r="G10" s="228"/>
      <c r="H10" s="228"/>
      <c r="I10" s="228"/>
      <c r="J10" s="229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0" t="s">
        <v>6</v>
      </c>
      <c r="B12" s="231"/>
      <c r="C12" s="231"/>
      <c r="D12" s="231"/>
      <c r="E12" s="51">
        <f>SUM(E14+E16+E19+E22+E28+E31+E35)</f>
        <v>117291523.52999999</v>
      </c>
      <c r="F12" s="232" t="s">
        <v>7</v>
      </c>
      <c r="G12" s="233"/>
      <c r="H12" s="233"/>
      <c r="I12" s="233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34" t="s">
        <v>8</v>
      </c>
      <c r="B14" s="235"/>
      <c r="C14" s="235"/>
      <c r="D14" s="235"/>
      <c r="E14" s="52">
        <v>49605.59</v>
      </c>
      <c r="F14" s="78"/>
      <c r="G14" s="236"/>
      <c r="H14" s="236"/>
      <c r="I14" s="236"/>
      <c r="J14" s="44"/>
    </row>
    <row r="15" spans="1:10" s="19" customFormat="1" ht="15.75">
      <c r="A15" s="58"/>
      <c r="B15" s="75"/>
      <c r="C15" s="75"/>
      <c r="D15" s="75"/>
      <c r="E15" s="52"/>
      <c r="F15" s="237"/>
      <c r="G15" s="238"/>
      <c r="H15" s="238"/>
      <c r="I15" s="238"/>
      <c r="J15" s="239"/>
    </row>
    <row r="16" spans="1:10" s="19" customFormat="1" ht="15.75">
      <c r="A16" s="234" t="s">
        <v>9</v>
      </c>
      <c r="B16" s="235"/>
      <c r="C16" s="235"/>
      <c r="D16" s="235"/>
      <c r="E16" s="51">
        <f>SUM(E17)</f>
        <v>2269237.38</v>
      </c>
      <c r="F16" s="240" t="s">
        <v>10</v>
      </c>
      <c r="G16" s="241"/>
      <c r="H16" s="241"/>
      <c r="I16" s="241"/>
      <c r="J16" s="45">
        <f>SUM(J17+J18)</f>
        <v>1582497.48</v>
      </c>
    </row>
    <row r="17" spans="1:10" ht="15.75">
      <c r="A17" s="58"/>
      <c r="B17" s="242" t="s">
        <v>11</v>
      </c>
      <c r="C17" s="242"/>
      <c r="D17" s="242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34" t="s">
        <v>13</v>
      </c>
      <c r="B19" s="235"/>
      <c r="C19" s="235"/>
      <c r="D19" s="235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42" t="s">
        <v>14</v>
      </c>
      <c r="C20" s="242"/>
      <c r="D20" s="242"/>
      <c r="E20" s="52">
        <v>67310536.75</v>
      </c>
      <c r="F20" s="240" t="s">
        <v>15</v>
      </c>
      <c r="G20" s="241"/>
      <c r="H20" s="241"/>
      <c r="I20" s="241"/>
      <c r="J20" s="45">
        <f>SUM(J21:J23)</f>
        <v>8354587.09</v>
      </c>
    </row>
    <row r="21" spans="1:10" ht="15.75">
      <c r="A21" s="58"/>
      <c r="B21" s="231"/>
      <c r="C21" s="231"/>
      <c r="D21" s="231"/>
      <c r="E21" s="51"/>
      <c r="F21" s="47"/>
      <c r="G21" s="243" t="s">
        <v>16</v>
      </c>
      <c r="H21" s="243"/>
      <c r="I21" s="243"/>
      <c r="J21" s="46">
        <v>1922631.44</v>
      </c>
    </row>
    <row r="22" spans="1:10" ht="15.75">
      <c r="A22" s="234" t="s">
        <v>17</v>
      </c>
      <c r="B22" s="235"/>
      <c r="C22" s="235"/>
      <c r="D22" s="235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42" t="s">
        <v>19</v>
      </c>
      <c r="C23" s="242"/>
      <c r="D23" s="242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44" t="s">
        <v>21</v>
      </c>
      <c r="C24" s="244"/>
      <c r="D24" s="244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44" t="s">
        <v>66</v>
      </c>
      <c r="C25" s="244"/>
      <c r="D25" s="244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44" t="s">
        <v>22</v>
      </c>
      <c r="C26" s="244"/>
      <c r="D26" s="244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4" t="s">
        <v>23</v>
      </c>
      <c r="B28" s="235"/>
      <c r="C28" s="235"/>
      <c r="D28" s="235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4" t="s">
        <v>24</v>
      </c>
      <c r="C29" s="244"/>
      <c r="D29" s="244"/>
      <c r="E29" s="52">
        <f>20805587.54-4084795.41</f>
        <v>16720792.129999999</v>
      </c>
      <c r="F29" s="245" t="s">
        <v>25</v>
      </c>
      <c r="G29" s="246"/>
      <c r="H29" s="246"/>
      <c r="I29" s="246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4"/>
      <c r="B31" s="235"/>
      <c r="C31" s="235"/>
      <c r="D31" s="235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74"/>
      <c r="E33" s="66"/>
      <c r="F33" s="245" t="s">
        <v>10</v>
      </c>
      <c r="G33" s="246"/>
      <c r="H33" s="246"/>
      <c r="I33" s="246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34" t="s">
        <v>26</v>
      </c>
      <c r="B35" s="235"/>
      <c r="C35" s="235"/>
      <c r="D35" s="235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44" t="s">
        <v>27</v>
      </c>
      <c r="C36" s="244"/>
      <c r="D36" s="244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47" t="s">
        <v>29</v>
      </c>
      <c r="G39" s="248"/>
      <c r="H39" s="248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0" t="s">
        <v>30</v>
      </c>
      <c r="H40" s="220"/>
      <c r="I40" s="220"/>
      <c r="J40" s="52">
        <v>133378731.77</v>
      </c>
    </row>
    <row r="41" spans="1:10" ht="15.75">
      <c r="A41" s="234" t="s">
        <v>31</v>
      </c>
      <c r="B41" s="235"/>
      <c r="C41" s="235"/>
      <c r="D41" s="235"/>
      <c r="E41" s="51">
        <f>E42+E43+E44+E45</f>
        <v>38587829.260000005</v>
      </c>
      <c r="F41" s="48"/>
      <c r="G41" s="220" t="s">
        <v>32</v>
      </c>
      <c r="H41" s="220"/>
      <c r="I41" s="220"/>
      <c r="J41" s="52">
        <v>7312597.39</v>
      </c>
    </row>
    <row r="42" spans="1:10" ht="15.75">
      <c r="A42" s="60"/>
      <c r="B42" s="242" t="s">
        <v>19</v>
      </c>
      <c r="C42" s="242"/>
      <c r="D42" s="242"/>
      <c r="E42" s="52">
        <v>13498593.15</v>
      </c>
      <c r="F42" s="48"/>
      <c r="G42" s="220"/>
      <c r="H42" s="220"/>
      <c r="I42" s="220"/>
      <c r="J42" s="52"/>
    </row>
    <row r="43" spans="1:10" ht="15.75">
      <c r="A43" s="60"/>
      <c r="B43" s="244" t="s">
        <v>21</v>
      </c>
      <c r="C43" s="244"/>
      <c r="D43" s="244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44" t="s">
        <v>66</v>
      </c>
      <c r="C44" s="244"/>
      <c r="D44" s="244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44" t="s">
        <v>22</v>
      </c>
      <c r="C45" s="244"/>
      <c r="D45" s="244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34"/>
      <c r="B46" s="235"/>
      <c r="C46" s="235"/>
      <c r="D46" s="235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44"/>
      <c r="C47" s="244"/>
      <c r="D47" s="244"/>
      <c r="E47" s="52"/>
      <c r="F47" s="48"/>
      <c r="G47" s="220" t="s">
        <v>34</v>
      </c>
      <c r="H47" s="220"/>
      <c r="I47" s="220"/>
      <c r="J47" s="52">
        <v>11155142.77</v>
      </c>
      <c r="K47" s="48"/>
      <c r="L47" s="220"/>
      <c r="M47" s="220"/>
      <c r="N47" s="220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20" t="s">
        <v>35</v>
      </c>
      <c r="H48" s="220"/>
      <c r="I48" s="220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44"/>
      <c r="C49" s="244"/>
      <c r="D49" s="244"/>
      <c r="E49" s="52"/>
      <c r="F49" s="48"/>
      <c r="G49" s="220" t="s">
        <v>34</v>
      </c>
      <c r="H49" s="220"/>
      <c r="I49" s="220"/>
      <c r="J49" s="52">
        <v>2841914.21</v>
      </c>
      <c r="K49" s="50"/>
      <c r="L49" s="82"/>
      <c r="M49" s="82"/>
      <c r="N49" s="82"/>
      <c r="O49" s="84"/>
    </row>
    <row r="50" spans="1:15" ht="15.75">
      <c r="A50" s="234" t="s">
        <v>23</v>
      </c>
      <c r="B50" s="235"/>
      <c r="C50" s="235"/>
      <c r="D50" s="235"/>
      <c r="E50" s="51">
        <f>E51+E52</f>
        <v>4084795.41</v>
      </c>
      <c r="F50" s="48"/>
      <c r="G50" s="220" t="s">
        <v>73</v>
      </c>
      <c r="H50" s="220"/>
      <c r="I50" s="220"/>
      <c r="J50" s="52">
        <v>-2775939.96</v>
      </c>
      <c r="K50" s="48"/>
      <c r="L50" s="220"/>
      <c r="M50" s="220"/>
      <c r="N50" s="220"/>
      <c r="O50" s="85"/>
    </row>
    <row r="51" spans="1:15" ht="15.75">
      <c r="A51" s="60"/>
      <c r="B51" s="244" t="s">
        <v>58</v>
      </c>
      <c r="C51" s="244"/>
      <c r="D51" s="244"/>
      <c r="E51" s="52">
        <v>4084795.41</v>
      </c>
      <c r="F51" s="48"/>
      <c r="G51" s="220" t="s">
        <v>36</v>
      </c>
      <c r="H51" s="220"/>
      <c r="I51" s="220"/>
      <c r="J51" s="52">
        <v>0</v>
      </c>
      <c r="K51" s="48"/>
      <c r="L51" s="220"/>
      <c r="M51" s="220"/>
      <c r="N51" s="220"/>
      <c r="O51" s="85"/>
    </row>
    <row r="52" spans="1:15" ht="15.75">
      <c r="A52" s="60"/>
      <c r="B52" s="244"/>
      <c r="C52" s="244"/>
      <c r="D52" s="244"/>
      <c r="E52" s="52"/>
      <c r="F52" s="48"/>
      <c r="G52" s="220" t="s">
        <v>74</v>
      </c>
      <c r="H52" s="220"/>
      <c r="I52" s="220"/>
      <c r="J52" s="52">
        <v>-289.53</v>
      </c>
      <c r="K52" s="48"/>
      <c r="L52" s="220"/>
      <c r="M52" s="220"/>
      <c r="N52" s="220"/>
      <c r="O52" s="85"/>
    </row>
    <row r="53" spans="1:10" s="19" customFormat="1" ht="15.75">
      <c r="A53" s="230" t="s">
        <v>37</v>
      </c>
      <c r="B53" s="231"/>
      <c r="C53" s="231"/>
      <c r="D53" s="231"/>
      <c r="E53" s="51">
        <f>SUM(E54+E58+E61+E64)</f>
        <v>6481736.79</v>
      </c>
      <c r="F53" s="48"/>
      <c r="G53" s="220" t="s">
        <v>38</v>
      </c>
      <c r="H53" s="220"/>
      <c r="I53" s="220"/>
      <c r="J53" s="52">
        <v>-31322.43</v>
      </c>
    </row>
    <row r="54" spans="1:10" ht="15.75">
      <c r="A54" s="234" t="s">
        <v>67</v>
      </c>
      <c r="B54" s="235"/>
      <c r="C54" s="235"/>
      <c r="D54" s="235"/>
      <c r="E54" s="51">
        <f>E55+E56+E57</f>
        <v>4006538.7</v>
      </c>
      <c r="F54" s="48"/>
      <c r="G54" s="220" t="s">
        <v>39</v>
      </c>
      <c r="H54" s="220"/>
      <c r="I54" s="220"/>
      <c r="J54" s="52">
        <v>53066.55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34" t="s">
        <v>70</v>
      </c>
      <c r="B58" s="235"/>
      <c r="C58" s="235"/>
      <c r="D58" s="235"/>
      <c r="E58" s="51">
        <f>E59+E60</f>
        <v>590608.5</v>
      </c>
      <c r="F58" s="48"/>
      <c r="G58" s="220"/>
      <c r="H58" s="220"/>
      <c r="I58" s="220"/>
      <c r="J58" s="52"/>
    </row>
    <row r="59" spans="1:10" ht="15.75">
      <c r="A59" s="58"/>
      <c r="B59" s="242" t="s">
        <v>71</v>
      </c>
      <c r="C59" s="242"/>
      <c r="D59" s="242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42" t="s">
        <v>40</v>
      </c>
      <c r="C60" s="242"/>
      <c r="D60" s="242"/>
      <c r="E60" s="52">
        <v>-1145712.52</v>
      </c>
      <c r="F60" s="48"/>
      <c r="G60" s="71"/>
      <c r="H60" s="71"/>
      <c r="I60" s="71"/>
      <c r="J60" s="49"/>
    </row>
    <row r="61" spans="1:10" ht="15.75">
      <c r="A61" s="234" t="s">
        <v>75</v>
      </c>
      <c r="B61" s="235"/>
      <c r="C61" s="235"/>
      <c r="D61" s="235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-71562.7</v>
      </c>
      <c r="F63" s="48"/>
      <c r="G63" s="71"/>
      <c r="H63" s="71"/>
      <c r="I63" s="71"/>
      <c r="J63" s="49"/>
    </row>
    <row r="64" spans="1:10" ht="15.75">
      <c r="A64" s="249" t="s">
        <v>76</v>
      </c>
      <c r="B64" s="250"/>
      <c r="C64" s="250"/>
      <c r="D64" s="250"/>
      <c r="E64" s="51">
        <f>E65+E66</f>
        <v>1882824.49</v>
      </c>
      <c r="F64" s="48"/>
      <c r="G64" s="71"/>
      <c r="H64" s="220"/>
      <c r="I64" s="220"/>
      <c r="J64" s="49"/>
    </row>
    <row r="65" spans="1:10" ht="15.75">
      <c r="A65" s="58"/>
      <c r="B65" s="242" t="s">
        <v>56</v>
      </c>
      <c r="C65" s="242"/>
      <c r="D65" s="242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42" t="s">
        <v>41</v>
      </c>
      <c r="C66" s="242"/>
      <c r="D66" s="242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30" t="s">
        <v>43</v>
      </c>
      <c r="B67" s="231"/>
      <c r="C67" s="231"/>
      <c r="D67" s="231"/>
      <c r="E67" s="51">
        <f>E53+E39+E12</f>
        <v>166445884.98999998</v>
      </c>
      <c r="F67" s="247" t="s">
        <v>44</v>
      </c>
      <c r="G67" s="248"/>
      <c r="H67" s="248"/>
      <c r="I67" s="248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1" t="s">
        <v>45</v>
      </c>
      <c r="B71" s="252"/>
      <c r="C71" s="252"/>
      <c r="D71" s="252"/>
      <c r="E71" s="252"/>
      <c r="F71" s="252" t="s">
        <v>46</v>
      </c>
      <c r="G71" s="252"/>
      <c r="H71" s="252"/>
      <c r="I71" s="252"/>
      <c r="J71" s="253"/>
    </row>
    <row r="72" spans="1:10" ht="15.75">
      <c r="A72" s="254" t="s">
        <v>61</v>
      </c>
      <c r="B72" s="255"/>
      <c r="C72" s="255"/>
      <c r="D72" s="255"/>
      <c r="E72" s="255"/>
      <c r="F72" s="256"/>
      <c r="G72" s="256"/>
      <c r="H72" s="256"/>
      <c r="I72" s="256"/>
      <c r="J72" s="25"/>
    </row>
    <row r="73" spans="1:10" ht="15.75">
      <c r="A73" s="254" t="s">
        <v>59</v>
      </c>
      <c r="B73" s="255"/>
      <c r="C73" s="255"/>
      <c r="D73" s="255"/>
      <c r="E73" s="255"/>
      <c r="F73" s="255" t="s">
        <v>47</v>
      </c>
      <c r="G73" s="255"/>
      <c r="H73" s="255"/>
      <c r="I73" s="255"/>
      <c r="J73" s="257"/>
    </row>
    <row r="74" spans="1:11" s="7" customFormat="1" ht="15.75">
      <c r="A74" s="254" t="s">
        <v>62</v>
      </c>
      <c r="B74" s="255"/>
      <c r="C74" s="255"/>
      <c r="D74" s="255"/>
      <c r="E74" s="255"/>
      <c r="F74" s="255" t="s">
        <v>48</v>
      </c>
      <c r="G74" s="255"/>
      <c r="H74" s="255"/>
      <c r="I74" s="255"/>
      <c r="J74" s="257"/>
      <c r="K74" s="26"/>
    </row>
    <row r="75" spans="1:10" ht="15.75">
      <c r="A75" s="254" t="s">
        <v>49</v>
      </c>
      <c r="B75" s="255"/>
      <c r="C75" s="255"/>
      <c r="D75" s="255"/>
      <c r="E75" s="255"/>
      <c r="F75" s="255" t="s">
        <v>50</v>
      </c>
      <c r="G75" s="255"/>
      <c r="H75" s="255"/>
      <c r="I75" s="255"/>
      <c r="J75" s="257"/>
    </row>
    <row r="76" spans="1:10" s="7" customFormat="1" ht="15.75">
      <c r="A76" s="254" t="s">
        <v>64</v>
      </c>
      <c r="B76" s="255"/>
      <c r="C76" s="255"/>
      <c r="D76" s="255"/>
      <c r="E76" s="255"/>
      <c r="F76" s="261"/>
      <c r="G76" s="261"/>
      <c r="H76" s="261"/>
      <c r="I76" s="261"/>
      <c r="J76" s="262"/>
    </row>
    <row r="77" spans="1:10" ht="15.75">
      <c r="A77" s="254" t="s">
        <v>65</v>
      </c>
      <c r="B77" s="255"/>
      <c r="C77" s="255"/>
      <c r="D77" s="255"/>
      <c r="E77" s="255"/>
      <c r="F77" s="263" t="s">
        <v>51</v>
      </c>
      <c r="G77" s="263"/>
      <c r="H77" s="263"/>
      <c r="I77" s="263"/>
      <c r="J77" s="264"/>
    </row>
    <row r="78" spans="1:10" ht="15.75">
      <c r="A78" s="254" t="s">
        <v>60</v>
      </c>
      <c r="B78" s="255"/>
      <c r="C78" s="255"/>
      <c r="D78" s="255"/>
      <c r="E78" s="255"/>
      <c r="F78" s="255" t="s">
        <v>52</v>
      </c>
      <c r="G78" s="255"/>
      <c r="H78" s="255"/>
      <c r="I78" s="255"/>
      <c r="J78" s="257"/>
    </row>
    <row r="79" spans="1:10" ht="16.5" thickBot="1">
      <c r="A79" s="258" t="s">
        <v>53</v>
      </c>
      <c r="B79" s="259"/>
      <c r="C79" s="259"/>
      <c r="D79" s="259"/>
      <c r="E79" s="259"/>
      <c r="F79" s="259" t="s">
        <v>54</v>
      </c>
      <c r="G79" s="259"/>
      <c r="H79" s="259"/>
      <c r="I79" s="259"/>
      <c r="J79" s="260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1"/>
      <c r="C4" s="22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1"/>
      <c r="C5" s="221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2"/>
      <c r="B6" s="223"/>
      <c r="C6" s="223"/>
      <c r="D6" s="223"/>
      <c r="E6" s="223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4" t="s">
        <v>78</v>
      </c>
      <c r="B8" s="225"/>
      <c r="C8" s="225"/>
      <c r="D8" s="225"/>
      <c r="E8" s="225"/>
      <c r="F8" s="225"/>
      <c r="G8" s="225"/>
      <c r="H8" s="225"/>
      <c r="I8" s="225"/>
      <c r="J8" s="226"/>
    </row>
    <row r="9" spans="1:10" ht="15" customHeight="1" thickBot="1">
      <c r="A9" s="224"/>
      <c r="B9" s="225"/>
      <c r="C9" s="225"/>
      <c r="D9" s="225"/>
      <c r="E9" s="225"/>
      <c r="F9" s="225"/>
      <c r="G9" s="225"/>
      <c r="H9" s="225"/>
      <c r="I9" s="225"/>
      <c r="J9" s="226"/>
    </row>
    <row r="10" spans="1:10" s="17" customFormat="1" ht="25.5" customHeight="1" thickBot="1">
      <c r="A10" s="227" t="s">
        <v>4</v>
      </c>
      <c r="B10" s="228"/>
      <c r="C10" s="228"/>
      <c r="D10" s="228"/>
      <c r="E10" s="228"/>
      <c r="F10" s="227" t="s">
        <v>5</v>
      </c>
      <c r="G10" s="228"/>
      <c r="H10" s="228"/>
      <c r="I10" s="228"/>
      <c r="J10" s="229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0" t="s">
        <v>6</v>
      </c>
      <c r="B12" s="231"/>
      <c r="C12" s="231"/>
      <c r="D12" s="231"/>
      <c r="E12" s="51">
        <f>SUM(E14+E16+E19+E22+E28+E31+E35)</f>
        <v>114629788.05</v>
      </c>
      <c r="F12" s="232" t="s">
        <v>7</v>
      </c>
      <c r="G12" s="233"/>
      <c r="H12" s="233"/>
      <c r="I12" s="233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34" t="s">
        <v>8</v>
      </c>
      <c r="B14" s="235"/>
      <c r="C14" s="235"/>
      <c r="D14" s="235"/>
      <c r="E14" s="52">
        <v>48647.4</v>
      </c>
      <c r="F14" s="94"/>
      <c r="G14" s="236"/>
      <c r="H14" s="236"/>
      <c r="I14" s="236"/>
      <c r="J14" s="44"/>
    </row>
    <row r="15" spans="1:10" s="19" customFormat="1" ht="15.75">
      <c r="A15" s="58"/>
      <c r="B15" s="91"/>
      <c r="C15" s="91"/>
      <c r="D15" s="91"/>
      <c r="E15" s="52"/>
      <c r="F15" s="237"/>
      <c r="G15" s="238"/>
      <c r="H15" s="238"/>
      <c r="I15" s="238"/>
      <c r="J15" s="239"/>
    </row>
    <row r="16" spans="1:10" s="19" customFormat="1" ht="15.75">
      <c r="A16" s="234" t="s">
        <v>9</v>
      </c>
      <c r="B16" s="235"/>
      <c r="C16" s="235"/>
      <c r="D16" s="235"/>
      <c r="E16" s="51">
        <f>SUM(E17)</f>
        <v>0.02</v>
      </c>
      <c r="F16" s="240" t="s">
        <v>10</v>
      </c>
      <c r="G16" s="241"/>
      <c r="H16" s="241"/>
      <c r="I16" s="241"/>
      <c r="J16" s="45">
        <f>SUM(J17+J18)</f>
        <v>2601270.32</v>
      </c>
    </row>
    <row r="17" spans="1:10" ht="15.75">
      <c r="A17" s="58"/>
      <c r="B17" s="242" t="s">
        <v>11</v>
      </c>
      <c r="C17" s="242"/>
      <c r="D17" s="242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34" t="s">
        <v>13</v>
      </c>
      <c r="B19" s="235"/>
      <c r="C19" s="235"/>
      <c r="D19" s="235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42" t="s">
        <v>14</v>
      </c>
      <c r="C20" s="242"/>
      <c r="D20" s="242"/>
      <c r="E20" s="52">
        <v>65966389.14</v>
      </c>
      <c r="F20" s="240" t="s">
        <v>15</v>
      </c>
      <c r="G20" s="241"/>
      <c r="H20" s="241"/>
      <c r="I20" s="241"/>
      <c r="J20" s="45">
        <f>SUM(J21:J23)</f>
        <v>7874826.25</v>
      </c>
    </row>
    <row r="21" spans="1:10" ht="15.75">
      <c r="A21" s="58"/>
      <c r="B21" s="231"/>
      <c r="C21" s="231"/>
      <c r="D21" s="231"/>
      <c r="E21" s="51"/>
      <c r="F21" s="47"/>
      <c r="G21" s="243" t="s">
        <v>16</v>
      </c>
      <c r="H21" s="243"/>
      <c r="I21" s="243"/>
      <c r="J21" s="46">
        <v>1922631.44</v>
      </c>
    </row>
    <row r="22" spans="1:10" ht="15.75">
      <c r="A22" s="234" t="s">
        <v>17</v>
      </c>
      <c r="B22" s="235"/>
      <c r="C22" s="235"/>
      <c r="D22" s="235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42" t="s">
        <v>19</v>
      </c>
      <c r="C23" s="242"/>
      <c r="D23" s="242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44" t="s">
        <v>21</v>
      </c>
      <c r="C24" s="244"/>
      <c r="D24" s="244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44" t="s">
        <v>66</v>
      </c>
      <c r="C25" s="244"/>
      <c r="D25" s="244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44" t="s">
        <v>22</v>
      </c>
      <c r="C26" s="244"/>
      <c r="D26" s="244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4" t="s">
        <v>23</v>
      </c>
      <c r="B28" s="235"/>
      <c r="C28" s="235"/>
      <c r="D28" s="235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4" t="s">
        <v>24</v>
      </c>
      <c r="C29" s="244"/>
      <c r="D29" s="244"/>
      <c r="E29" s="52">
        <f>21723826.96-4496259.21</f>
        <v>17227567.75</v>
      </c>
      <c r="F29" s="245" t="s">
        <v>25</v>
      </c>
      <c r="G29" s="246"/>
      <c r="H29" s="246"/>
      <c r="I29" s="246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4"/>
      <c r="B31" s="235"/>
      <c r="C31" s="235"/>
      <c r="D31" s="235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90"/>
      <c r="E33" s="66"/>
      <c r="F33" s="245" t="s">
        <v>10</v>
      </c>
      <c r="G33" s="246"/>
      <c r="H33" s="246"/>
      <c r="I33" s="246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34" t="s">
        <v>26</v>
      </c>
      <c r="B35" s="235"/>
      <c r="C35" s="235"/>
      <c r="D35" s="235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44" t="s">
        <v>27</v>
      </c>
      <c r="C36" s="244"/>
      <c r="D36" s="244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47" t="s">
        <v>29</v>
      </c>
      <c r="G39" s="248"/>
      <c r="H39" s="248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0" t="s">
        <v>30</v>
      </c>
      <c r="H40" s="220"/>
      <c r="I40" s="220"/>
      <c r="J40" s="52">
        <v>133378731.77</v>
      </c>
    </row>
    <row r="41" spans="1:10" ht="15.75">
      <c r="A41" s="234" t="s">
        <v>31</v>
      </c>
      <c r="B41" s="235"/>
      <c r="C41" s="235"/>
      <c r="D41" s="235"/>
      <c r="E41" s="51">
        <f>E42+E43+E44+E45</f>
        <v>43814977.81</v>
      </c>
      <c r="F41" s="48"/>
      <c r="G41" s="220" t="s">
        <v>32</v>
      </c>
      <c r="H41" s="220"/>
      <c r="I41" s="220"/>
      <c r="J41" s="52">
        <v>7312597.39</v>
      </c>
    </row>
    <row r="42" spans="1:10" ht="15.75">
      <c r="A42" s="60"/>
      <c r="B42" s="242" t="s">
        <v>19</v>
      </c>
      <c r="C42" s="242"/>
      <c r="D42" s="242"/>
      <c r="E42" s="52">
        <v>14013415.56</v>
      </c>
      <c r="F42" s="48"/>
      <c r="G42" s="220"/>
      <c r="H42" s="220"/>
      <c r="I42" s="220"/>
      <c r="J42" s="52"/>
    </row>
    <row r="43" spans="1:10" ht="15.75">
      <c r="A43" s="60"/>
      <c r="B43" s="244" t="s">
        <v>21</v>
      </c>
      <c r="C43" s="244"/>
      <c r="D43" s="244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44" t="s">
        <v>66</v>
      </c>
      <c r="C44" s="244"/>
      <c r="D44" s="244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44" t="s">
        <v>22</v>
      </c>
      <c r="C45" s="244"/>
      <c r="D45" s="244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34"/>
      <c r="B46" s="235"/>
      <c r="C46" s="235"/>
      <c r="D46" s="235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44"/>
      <c r="C47" s="244"/>
      <c r="D47" s="244"/>
      <c r="E47" s="52"/>
      <c r="F47" s="48"/>
      <c r="G47" s="220" t="s">
        <v>34</v>
      </c>
      <c r="H47" s="220"/>
      <c r="I47" s="220"/>
      <c r="J47" s="52">
        <v>11155142.77</v>
      </c>
      <c r="K47" s="48"/>
      <c r="L47" s="220"/>
      <c r="M47" s="220"/>
      <c r="N47" s="220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20" t="s">
        <v>35</v>
      </c>
      <c r="H48" s="220"/>
      <c r="I48" s="220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44"/>
      <c r="C49" s="244"/>
      <c r="D49" s="244"/>
      <c r="E49" s="52"/>
      <c r="F49" s="48"/>
      <c r="G49" s="220" t="s">
        <v>34</v>
      </c>
      <c r="H49" s="220"/>
      <c r="I49" s="220"/>
      <c r="J49" s="52">
        <v>4999497.8</v>
      </c>
      <c r="K49" s="50"/>
      <c r="L49" s="89"/>
      <c r="M49" s="89"/>
      <c r="N49" s="89"/>
      <c r="O49" s="84"/>
    </row>
    <row r="50" spans="1:15" ht="15.75">
      <c r="A50" s="234" t="s">
        <v>23</v>
      </c>
      <c r="B50" s="235"/>
      <c r="C50" s="235"/>
      <c r="D50" s="235"/>
      <c r="E50" s="51">
        <f>E51+E52</f>
        <v>4496259.21</v>
      </c>
      <c r="F50" s="48"/>
      <c r="G50" s="220" t="s">
        <v>73</v>
      </c>
      <c r="H50" s="220"/>
      <c r="I50" s="220"/>
      <c r="J50" s="52">
        <v>-4640430.06</v>
      </c>
      <c r="K50" s="48"/>
      <c r="L50" s="220"/>
      <c r="M50" s="220"/>
      <c r="N50" s="220"/>
      <c r="O50" s="85"/>
    </row>
    <row r="51" spans="1:15" ht="15.75">
      <c r="A51" s="60"/>
      <c r="B51" s="244" t="s">
        <v>58</v>
      </c>
      <c r="C51" s="244"/>
      <c r="D51" s="244"/>
      <c r="E51" s="52">
        <v>4496259.21</v>
      </c>
      <c r="F51" s="48"/>
      <c r="G51" s="220" t="s">
        <v>36</v>
      </c>
      <c r="H51" s="220"/>
      <c r="I51" s="220"/>
      <c r="J51" s="52">
        <v>0</v>
      </c>
      <c r="K51" s="48"/>
      <c r="L51" s="220"/>
      <c r="M51" s="220"/>
      <c r="N51" s="220"/>
      <c r="O51" s="85"/>
    </row>
    <row r="52" spans="1:15" ht="15.75">
      <c r="A52" s="60"/>
      <c r="B52" s="244"/>
      <c r="C52" s="244"/>
      <c r="D52" s="244"/>
      <c r="E52" s="52"/>
      <c r="F52" s="48"/>
      <c r="G52" s="220" t="s">
        <v>74</v>
      </c>
      <c r="H52" s="220"/>
      <c r="I52" s="220"/>
      <c r="J52" s="52">
        <v>-718.2</v>
      </c>
      <c r="K52" s="48"/>
      <c r="L52" s="220"/>
      <c r="M52" s="220"/>
      <c r="N52" s="220"/>
      <c r="O52" s="85"/>
    </row>
    <row r="53" spans="1:10" s="19" customFormat="1" ht="15.75">
      <c r="A53" s="230" t="s">
        <v>37</v>
      </c>
      <c r="B53" s="231"/>
      <c r="C53" s="231"/>
      <c r="D53" s="231"/>
      <c r="E53" s="51">
        <f>SUM(E54+E58+E61+E64)</f>
        <v>6448042.120000001</v>
      </c>
      <c r="F53" s="48"/>
      <c r="G53" s="220" t="s">
        <v>38</v>
      </c>
      <c r="H53" s="220"/>
      <c r="I53" s="220"/>
      <c r="J53" s="52">
        <v>100779.2</v>
      </c>
    </row>
    <row r="54" spans="1:10" ht="15.75">
      <c r="A54" s="234" t="s">
        <v>67</v>
      </c>
      <c r="B54" s="235"/>
      <c r="C54" s="235"/>
      <c r="D54" s="235"/>
      <c r="E54" s="51">
        <f>E55+E56+E57</f>
        <v>4000476.8400000003</v>
      </c>
      <c r="F54" s="48"/>
      <c r="G54" s="220" t="s">
        <v>39</v>
      </c>
      <c r="H54" s="220"/>
      <c r="I54" s="220"/>
      <c r="J54" s="52">
        <v>58067.52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-288786.9</v>
      </c>
      <c r="F57" s="48"/>
      <c r="G57" s="21"/>
      <c r="H57" s="21"/>
      <c r="I57" s="21"/>
      <c r="J57" s="49"/>
    </row>
    <row r="58" spans="1:10" ht="15.75">
      <c r="A58" s="234" t="s">
        <v>70</v>
      </c>
      <c r="B58" s="235"/>
      <c r="C58" s="235"/>
      <c r="D58" s="235"/>
      <c r="E58" s="51">
        <f>E59+E60</f>
        <v>586075.19</v>
      </c>
      <c r="F58" s="48"/>
      <c r="G58" s="220"/>
      <c r="H58" s="220"/>
      <c r="I58" s="220"/>
      <c r="J58" s="52"/>
    </row>
    <row r="59" spans="1:10" ht="15.75">
      <c r="A59" s="58"/>
      <c r="B59" s="242" t="s">
        <v>71</v>
      </c>
      <c r="C59" s="242"/>
      <c r="D59" s="242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42" t="s">
        <v>40</v>
      </c>
      <c r="C60" s="242"/>
      <c r="D60" s="242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34" t="s">
        <v>75</v>
      </c>
      <c r="B61" s="235"/>
      <c r="C61" s="235"/>
      <c r="D61" s="235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-71569.18</v>
      </c>
      <c r="F63" s="48"/>
      <c r="G63" s="88"/>
      <c r="H63" s="88"/>
      <c r="I63" s="88"/>
      <c r="J63" s="49"/>
    </row>
    <row r="64" spans="1:10" ht="15.75">
      <c r="A64" s="249" t="s">
        <v>76</v>
      </c>
      <c r="B64" s="250"/>
      <c r="C64" s="250"/>
      <c r="D64" s="250"/>
      <c r="E64" s="51">
        <f>E65+E66</f>
        <v>1859731.4700000002</v>
      </c>
      <c r="F64" s="48"/>
      <c r="G64" s="88"/>
      <c r="H64" s="220"/>
      <c r="I64" s="220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42" t="s">
        <v>41</v>
      </c>
      <c r="C66" s="242"/>
      <c r="D66" s="242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30" t="s">
        <v>43</v>
      </c>
      <c r="B67" s="231"/>
      <c r="C67" s="231"/>
      <c r="D67" s="231"/>
      <c r="E67" s="51">
        <f>E53+E39+E12</f>
        <v>169389067.19</v>
      </c>
      <c r="F67" s="247" t="s">
        <v>44</v>
      </c>
      <c r="G67" s="248"/>
      <c r="H67" s="248"/>
      <c r="I67" s="248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1" t="s">
        <v>45</v>
      </c>
      <c r="B71" s="252"/>
      <c r="C71" s="252"/>
      <c r="D71" s="252"/>
      <c r="E71" s="252"/>
      <c r="F71" s="252" t="s">
        <v>46</v>
      </c>
      <c r="G71" s="252"/>
      <c r="H71" s="252"/>
      <c r="I71" s="252"/>
      <c r="J71" s="253"/>
    </row>
    <row r="72" spans="1:10" ht="15.75">
      <c r="A72" s="254" t="s">
        <v>61</v>
      </c>
      <c r="B72" s="255"/>
      <c r="C72" s="255"/>
      <c r="D72" s="255"/>
      <c r="E72" s="255"/>
      <c r="F72" s="256"/>
      <c r="G72" s="256"/>
      <c r="H72" s="256"/>
      <c r="I72" s="256"/>
      <c r="J72" s="25"/>
    </row>
    <row r="73" spans="1:10" ht="15.75">
      <c r="A73" s="254" t="s">
        <v>59</v>
      </c>
      <c r="B73" s="255"/>
      <c r="C73" s="255"/>
      <c r="D73" s="255"/>
      <c r="E73" s="255"/>
      <c r="F73" s="255" t="s">
        <v>47</v>
      </c>
      <c r="G73" s="255"/>
      <c r="H73" s="255"/>
      <c r="I73" s="255"/>
      <c r="J73" s="257"/>
    </row>
    <row r="74" spans="1:11" s="7" customFormat="1" ht="15.75">
      <c r="A74" s="254" t="s">
        <v>62</v>
      </c>
      <c r="B74" s="255"/>
      <c r="C74" s="255"/>
      <c r="D74" s="255"/>
      <c r="E74" s="255"/>
      <c r="F74" s="255" t="s">
        <v>48</v>
      </c>
      <c r="G74" s="255"/>
      <c r="H74" s="255"/>
      <c r="I74" s="255"/>
      <c r="J74" s="257"/>
      <c r="K74" s="26"/>
    </row>
    <row r="75" spans="1:10" ht="15.75">
      <c r="A75" s="254" t="s">
        <v>49</v>
      </c>
      <c r="B75" s="255"/>
      <c r="C75" s="255"/>
      <c r="D75" s="255"/>
      <c r="E75" s="255"/>
      <c r="F75" s="255" t="s">
        <v>50</v>
      </c>
      <c r="G75" s="255"/>
      <c r="H75" s="255"/>
      <c r="I75" s="255"/>
      <c r="J75" s="257"/>
    </row>
    <row r="76" spans="1:10" s="7" customFormat="1" ht="15.75">
      <c r="A76" s="254" t="s">
        <v>64</v>
      </c>
      <c r="B76" s="255"/>
      <c r="C76" s="255"/>
      <c r="D76" s="255"/>
      <c r="E76" s="255"/>
      <c r="F76" s="261"/>
      <c r="G76" s="261"/>
      <c r="H76" s="261"/>
      <c r="I76" s="261"/>
      <c r="J76" s="262"/>
    </row>
    <row r="77" spans="1:10" ht="15.75">
      <c r="A77" s="254" t="s">
        <v>65</v>
      </c>
      <c r="B77" s="255"/>
      <c r="C77" s="255"/>
      <c r="D77" s="255"/>
      <c r="E77" s="255"/>
      <c r="F77" s="263" t="s">
        <v>51</v>
      </c>
      <c r="G77" s="263"/>
      <c r="H77" s="263"/>
      <c r="I77" s="263"/>
      <c r="J77" s="264"/>
    </row>
    <row r="78" spans="1:10" ht="15.75">
      <c r="A78" s="254" t="s">
        <v>60</v>
      </c>
      <c r="B78" s="255"/>
      <c r="C78" s="255"/>
      <c r="D78" s="255"/>
      <c r="E78" s="255"/>
      <c r="F78" s="255" t="s">
        <v>52</v>
      </c>
      <c r="G78" s="255"/>
      <c r="H78" s="255"/>
      <c r="I78" s="255"/>
      <c r="J78" s="257"/>
    </row>
    <row r="79" spans="1:10" ht="16.5" thickBot="1">
      <c r="A79" s="258" t="s">
        <v>53</v>
      </c>
      <c r="B79" s="259"/>
      <c r="C79" s="259"/>
      <c r="D79" s="259"/>
      <c r="E79" s="259"/>
      <c r="F79" s="259" t="s">
        <v>54</v>
      </c>
      <c r="G79" s="259"/>
      <c r="H79" s="259"/>
      <c r="I79" s="259"/>
      <c r="J79" s="260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1"/>
      <c r="C4" s="22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1"/>
      <c r="C5" s="221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2"/>
      <c r="B6" s="223"/>
      <c r="C6" s="223"/>
      <c r="D6" s="223"/>
      <c r="E6" s="223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4" t="s">
        <v>77</v>
      </c>
      <c r="B8" s="225"/>
      <c r="C8" s="225"/>
      <c r="D8" s="225"/>
      <c r="E8" s="225"/>
      <c r="F8" s="225"/>
      <c r="G8" s="225"/>
      <c r="H8" s="225"/>
      <c r="I8" s="225"/>
      <c r="J8" s="226"/>
    </row>
    <row r="9" spans="1:10" ht="15" customHeight="1" thickBot="1">
      <c r="A9" s="224"/>
      <c r="B9" s="225"/>
      <c r="C9" s="225"/>
      <c r="D9" s="225"/>
      <c r="E9" s="225"/>
      <c r="F9" s="225"/>
      <c r="G9" s="225"/>
      <c r="H9" s="225"/>
      <c r="I9" s="225"/>
      <c r="J9" s="226"/>
    </row>
    <row r="10" spans="1:10" s="17" customFormat="1" ht="25.5" customHeight="1" thickBot="1">
      <c r="A10" s="227" t="s">
        <v>4</v>
      </c>
      <c r="B10" s="228"/>
      <c r="C10" s="228"/>
      <c r="D10" s="228"/>
      <c r="E10" s="228"/>
      <c r="F10" s="227" t="s">
        <v>5</v>
      </c>
      <c r="G10" s="228"/>
      <c r="H10" s="228"/>
      <c r="I10" s="228"/>
      <c r="J10" s="229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0" t="s">
        <v>6</v>
      </c>
      <c r="B12" s="231"/>
      <c r="C12" s="231"/>
      <c r="D12" s="231"/>
      <c r="E12" s="51">
        <f>SUM(E14+E16+E19+E22+E28+E31+E35)</f>
        <v>112608774.27</v>
      </c>
      <c r="F12" s="232" t="s">
        <v>7</v>
      </c>
      <c r="G12" s="233"/>
      <c r="H12" s="233"/>
      <c r="I12" s="233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34" t="s">
        <v>8</v>
      </c>
      <c r="B14" s="235"/>
      <c r="C14" s="235"/>
      <c r="D14" s="235"/>
      <c r="E14" s="52">
        <v>38262.11</v>
      </c>
      <c r="F14" s="104"/>
      <c r="G14" s="236"/>
      <c r="H14" s="236"/>
      <c r="I14" s="236"/>
      <c r="J14" s="44"/>
    </row>
    <row r="15" spans="1:10" s="19" customFormat="1" ht="15.75">
      <c r="A15" s="58"/>
      <c r="B15" s="101"/>
      <c r="C15" s="101"/>
      <c r="D15" s="101"/>
      <c r="E15" s="52"/>
      <c r="F15" s="237"/>
      <c r="G15" s="238"/>
      <c r="H15" s="238"/>
      <c r="I15" s="238"/>
      <c r="J15" s="239"/>
    </row>
    <row r="16" spans="1:10" s="19" customFormat="1" ht="15.75">
      <c r="A16" s="234" t="s">
        <v>9</v>
      </c>
      <c r="B16" s="235"/>
      <c r="C16" s="235"/>
      <c r="D16" s="235"/>
      <c r="E16" s="51">
        <f>SUM(E17)</f>
        <v>16105886.15</v>
      </c>
      <c r="F16" s="240" t="s">
        <v>10</v>
      </c>
      <c r="G16" s="241"/>
      <c r="H16" s="241"/>
      <c r="I16" s="241"/>
      <c r="J16" s="45">
        <f>SUM(J17+J18)</f>
        <v>1934770.12</v>
      </c>
    </row>
    <row r="17" spans="1:10" ht="15.75">
      <c r="A17" s="58"/>
      <c r="B17" s="242" t="s">
        <v>11</v>
      </c>
      <c r="C17" s="242"/>
      <c r="D17" s="242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34" t="s">
        <v>13</v>
      </c>
      <c r="B19" s="235"/>
      <c r="C19" s="235"/>
      <c r="D19" s="235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42" t="s">
        <v>14</v>
      </c>
      <c r="C20" s="242"/>
      <c r="D20" s="242"/>
      <c r="E20" s="52">
        <v>44118081.12</v>
      </c>
      <c r="F20" s="240" t="s">
        <v>15</v>
      </c>
      <c r="G20" s="241"/>
      <c r="H20" s="241"/>
      <c r="I20" s="241"/>
      <c r="J20" s="45">
        <f>SUM(J21:J23)</f>
        <v>8236868.69</v>
      </c>
    </row>
    <row r="21" spans="1:10" ht="15.75">
      <c r="A21" s="58"/>
      <c r="B21" s="231"/>
      <c r="C21" s="231"/>
      <c r="D21" s="231"/>
      <c r="E21" s="51"/>
      <c r="F21" s="47"/>
      <c r="G21" s="243" t="s">
        <v>16</v>
      </c>
      <c r="H21" s="243"/>
      <c r="I21" s="243"/>
      <c r="J21" s="46">
        <v>1922631.44</v>
      </c>
    </row>
    <row r="22" spans="1:10" ht="15.75">
      <c r="A22" s="234" t="s">
        <v>17</v>
      </c>
      <c r="B22" s="235"/>
      <c r="C22" s="235"/>
      <c r="D22" s="235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42" t="s">
        <v>19</v>
      </c>
      <c r="C23" s="242"/>
      <c r="D23" s="242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44" t="s">
        <v>21</v>
      </c>
      <c r="C24" s="244"/>
      <c r="D24" s="244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44" t="s">
        <v>66</v>
      </c>
      <c r="C25" s="244"/>
      <c r="D25" s="244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44" t="s">
        <v>22</v>
      </c>
      <c r="C26" s="244"/>
      <c r="D26" s="244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4" t="s">
        <v>23</v>
      </c>
      <c r="B28" s="235"/>
      <c r="C28" s="235"/>
      <c r="D28" s="235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4" t="s">
        <v>24</v>
      </c>
      <c r="C29" s="244"/>
      <c r="D29" s="244"/>
      <c r="E29" s="52">
        <v>17907124.91</v>
      </c>
      <c r="F29" s="245" t="s">
        <v>25</v>
      </c>
      <c r="G29" s="246"/>
      <c r="H29" s="246"/>
      <c r="I29" s="246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4"/>
      <c r="B31" s="235"/>
      <c r="C31" s="235"/>
      <c r="D31" s="235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100"/>
      <c r="E33" s="66"/>
      <c r="F33" s="245" t="s">
        <v>10</v>
      </c>
      <c r="G33" s="246"/>
      <c r="H33" s="246"/>
      <c r="I33" s="246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34" t="s">
        <v>26</v>
      </c>
      <c r="B35" s="235"/>
      <c r="C35" s="235"/>
      <c r="D35" s="235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44" t="s">
        <v>27</v>
      </c>
      <c r="C36" s="244"/>
      <c r="D36" s="244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47" t="s">
        <v>29</v>
      </c>
      <c r="G39" s="248"/>
      <c r="H39" s="248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0" t="s">
        <v>30</v>
      </c>
      <c r="H40" s="220"/>
      <c r="I40" s="220"/>
      <c r="J40" s="52">
        <v>133378731.77</v>
      </c>
    </row>
    <row r="41" spans="1:10" ht="15.75">
      <c r="A41" s="234" t="s">
        <v>31</v>
      </c>
      <c r="B41" s="235"/>
      <c r="C41" s="235"/>
      <c r="D41" s="235"/>
      <c r="E41" s="117">
        <f>E42+E43+E44+E45</f>
        <v>47580330.45000001</v>
      </c>
      <c r="F41" s="48"/>
      <c r="G41" s="220" t="s">
        <v>32</v>
      </c>
      <c r="H41" s="220"/>
      <c r="I41" s="220"/>
      <c r="J41" s="52">
        <v>7312597.39</v>
      </c>
    </row>
    <row r="42" spans="1:10" ht="15.75">
      <c r="A42" s="60"/>
      <c r="B42" s="242" t="s">
        <v>19</v>
      </c>
      <c r="C42" s="242"/>
      <c r="D42" s="242"/>
      <c r="E42" s="118">
        <f>2127198.31+8827333.86+1174687.6+324681.79+130563.45+85288.23+232648.94+922816.66</f>
        <v>13825218.839999998</v>
      </c>
      <c r="F42" s="48"/>
      <c r="G42" s="220"/>
      <c r="H42" s="220"/>
      <c r="I42" s="220"/>
      <c r="J42" s="52"/>
    </row>
    <row r="43" spans="1:10" ht="15.75">
      <c r="A43" s="60"/>
      <c r="B43" s="244" t="s">
        <v>21</v>
      </c>
      <c r="C43" s="244"/>
      <c r="D43" s="244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44" t="s">
        <v>66</v>
      </c>
      <c r="C44" s="244"/>
      <c r="D44" s="244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44" t="s">
        <v>22</v>
      </c>
      <c r="C45" s="244"/>
      <c r="D45" s="244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34"/>
      <c r="B46" s="235"/>
      <c r="C46" s="235"/>
      <c r="D46" s="235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44"/>
      <c r="C47" s="244"/>
      <c r="D47" s="244"/>
      <c r="E47" s="52"/>
      <c r="F47" s="48"/>
      <c r="G47" s="220" t="s">
        <v>34</v>
      </c>
      <c r="H47" s="220"/>
      <c r="I47" s="220"/>
      <c r="J47" s="52">
        <v>11155142.77</v>
      </c>
      <c r="K47" s="48"/>
      <c r="L47" s="220"/>
      <c r="M47" s="220"/>
      <c r="N47" s="220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20" t="s">
        <v>35</v>
      </c>
      <c r="H48" s="220"/>
      <c r="I48" s="220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44"/>
      <c r="C49" s="244"/>
      <c r="D49" s="244"/>
      <c r="E49" s="52"/>
      <c r="F49" s="48"/>
      <c r="G49" s="220" t="s">
        <v>34</v>
      </c>
      <c r="H49" s="220"/>
      <c r="I49" s="220"/>
      <c r="J49" s="52">
        <v>7228847.7</v>
      </c>
      <c r="K49" s="50"/>
      <c r="L49" s="97"/>
      <c r="M49" s="97"/>
      <c r="N49" s="97"/>
      <c r="O49" s="84"/>
    </row>
    <row r="50" spans="1:15" ht="15.75">
      <c r="A50" s="234" t="s">
        <v>23</v>
      </c>
      <c r="B50" s="235"/>
      <c r="C50" s="235"/>
      <c r="D50" s="235"/>
      <c r="E50" s="51">
        <f>E51+E52</f>
        <v>4551160.96</v>
      </c>
      <c r="F50" s="48"/>
      <c r="G50" s="220" t="s">
        <v>73</v>
      </c>
      <c r="H50" s="220"/>
      <c r="I50" s="220"/>
      <c r="J50" s="52">
        <v>-6652050.11</v>
      </c>
      <c r="K50" s="48"/>
      <c r="L50" s="220"/>
      <c r="M50" s="220"/>
      <c r="N50" s="220"/>
      <c r="O50" s="85"/>
    </row>
    <row r="51" spans="1:15" ht="15.75">
      <c r="A51" s="60"/>
      <c r="B51" s="244" t="s">
        <v>58</v>
      </c>
      <c r="C51" s="244"/>
      <c r="D51" s="244"/>
      <c r="E51" s="52">
        <v>4551160.96</v>
      </c>
      <c r="F51" s="48"/>
      <c r="G51" s="220" t="s">
        <v>36</v>
      </c>
      <c r="H51" s="220"/>
      <c r="I51" s="220"/>
      <c r="J51" s="52">
        <v>0</v>
      </c>
      <c r="K51" s="48"/>
      <c r="L51" s="220"/>
      <c r="M51" s="220"/>
      <c r="N51" s="220"/>
      <c r="O51" s="85"/>
    </row>
    <row r="52" spans="1:15" ht="15.75">
      <c r="A52" s="60"/>
      <c r="B52" s="244"/>
      <c r="C52" s="244"/>
      <c r="D52" s="244"/>
      <c r="E52" s="52"/>
      <c r="F52" s="48"/>
      <c r="G52" s="220" t="s">
        <v>74</v>
      </c>
      <c r="H52" s="220"/>
      <c r="I52" s="220"/>
      <c r="J52" s="52">
        <v>-1566.05</v>
      </c>
      <c r="K52" s="48"/>
      <c r="L52" s="220"/>
      <c r="M52" s="220"/>
      <c r="N52" s="220"/>
      <c r="O52" s="85"/>
    </row>
    <row r="53" spans="1:10" s="19" customFormat="1" ht="15.75">
      <c r="A53" s="230" t="s">
        <v>37</v>
      </c>
      <c r="B53" s="231"/>
      <c r="C53" s="231"/>
      <c r="D53" s="231"/>
      <c r="E53" s="51">
        <f>SUM(E54+E58+E61+E64)</f>
        <v>6420019.450000001</v>
      </c>
      <c r="F53" s="48"/>
      <c r="G53" s="220" t="s">
        <v>38</v>
      </c>
      <c r="H53" s="220"/>
      <c r="I53" s="220"/>
      <c r="J53" s="52">
        <v>47668.45</v>
      </c>
    </row>
    <row r="54" spans="1:10" ht="15.75">
      <c r="A54" s="234" t="s">
        <v>67</v>
      </c>
      <c r="B54" s="235"/>
      <c r="C54" s="235"/>
      <c r="D54" s="235"/>
      <c r="E54" s="51">
        <f>E55+E56+E57</f>
        <v>3994414.9800000004</v>
      </c>
      <c r="F54" s="48"/>
      <c r="G54" s="220" t="s">
        <v>39</v>
      </c>
      <c r="H54" s="220"/>
      <c r="I54" s="220"/>
      <c r="J54" s="52">
        <v>25001.07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-294848.76</v>
      </c>
      <c r="F57" s="48"/>
      <c r="G57" s="21"/>
      <c r="H57" s="21"/>
      <c r="I57" s="21"/>
      <c r="J57" s="49"/>
    </row>
    <row r="58" spans="1:10" ht="15.75">
      <c r="A58" s="234" t="s">
        <v>70</v>
      </c>
      <c r="B58" s="235"/>
      <c r="C58" s="235"/>
      <c r="D58" s="235"/>
      <c r="E58" s="51">
        <f>E59+E60</f>
        <v>599668.81</v>
      </c>
      <c r="F58" s="48"/>
      <c r="G58" s="220"/>
      <c r="H58" s="220"/>
      <c r="I58" s="220"/>
      <c r="J58" s="52"/>
    </row>
    <row r="59" spans="1:10" ht="15.75">
      <c r="A59" s="58"/>
      <c r="B59" s="242" t="s">
        <v>71</v>
      </c>
      <c r="C59" s="242"/>
      <c r="D59" s="242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42" t="s">
        <v>40</v>
      </c>
      <c r="C60" s="242"/>
      <c r="D60" s="242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34" t="s">
        <v>75</v>
      </c>
      <c r="B61" s="235"/>
      <c r="C61" s="235"/>
      <c r="D61" s="235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-71569.18</v>
      </c>
      <c r="F63" s="48"/>
      <c r="G63" s="96"/>
      <c r="H63" s="96"/>
      <c r="I63" s="96"/>
      <c r="J63" s="49"/>
    </row>
    <row r="64" spans="1:10" ht="15.75">
      <c r="A64" s="249" t="s">
        <v>76</v>
      </c>
      <c r="B64" s="250"/>
      <c r="C64" s="250"/>
      <c r="D64" s="250"/>
      <c r="E64" s="51">
        <f>E65+E66</f>
        <v>1824177.04</v>
      </c>
      <c r="F64" s="48"/>
      <c r="G64" s="96"/>
      <c r="H64" s="220"/>
      <c r="I64" s="220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42" t="s">
        <v>41</v>
      </c>
      <c r="C66" s="242"/>
      <c r="D66" s="242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30" t="s">
        <v>43</v>
      </c>
      <c r="B67" s="231"/>
      <c r="C67" s="231"/>
      <c r="D67" s="231"/>
      <c r="E67" s="51">
        <f>E53+E39+E12</f>
        <v>171160285.13</v>
      </c>
      <c r="F67" s="247" t="s">
        <v>44</v>
      </c>
      <c r="G67" s="248"/>
      <c r="H67" s="248"/>
      <c r="I67" s="248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1" t="s">
        <v>45</v>
      </c>
      <c r="B71" s="252"/>
      <c r="C71" s="252"/>
      <c r="D71" s="252"/>
      <c r="E71" s="252"/>
      <c r="F71" s="252" t="s">
        <v>46</v>
      </c>
      <c r="G71" s="252"/>
      <c r="H71" s="252"/>
      <c r="I71" s="252"/>
      <c r="J71" s="253"/>
    </row>
    <row r="72" spans="1:10" ht="15.75">
      <c r="A72" s="254" t="s">
        <v>61</v>
      </c>
      <c r="B72" s="255"/>
      <c r="C72" s="255"/>
      <c r="D72" s="255"/>
      <c r="E72" s="255"/>
      <c r="F72" s="256"/>
      <c r="G72" s="256"/>
      <c r="H72" s="256"/>
      <c r="I72" s="256"/>
      <c r="J72" s="25"/>
    </row>
    <row r="73" spans="1:10" ht="15.75">
      <c r="A73" s="254" t="s">
        <v>59</v>
      </c>
      <c r="B73" s="255"/>
      <c r="C73" s="255"/>
      <c r="D73" s="255"/>
      <c r="E73" s="255"/>
      <c r="F73" s="255" t="s">
        <v>47</v>
      </c>
      <c r="G73" s="255"/>
      <c r="H73" s="255"/>
      <c r="I73" s="255"/>
      <c r="J73" s="257"/>
    </row>
    <row r="74" spans="1:11" s="7" customFormat="1" ht="15.75">
      <c r="A74" s="254" t="s">
        <v>62</v>
      </c>
      <c r="B74" s="255"/>
      <c r="C74" s="255"/>
      <c r="D74" s="255"/>
      <c r="E74" s="255"/>
      <c r="F74" s="255" t="s">
        <v>48</v>
      </c>
      <c r="G74" s="255"/>
      <c r="H74" s="255"/>
      <c r="I74" s="255"/>
      <c r="J74" s="257"/>
      <c r="K74" s="26"/>
    </row>
    <row r="75" spans="1:10" ht="15.75">
      <c r="A75" s="254" t="s">
        <v>49</v>
      </c>
      <c r="B75" s="255"/>
      <c r="C75" s="255"/>
      <c r="D75" s="255"/>
      <c r="E75" s="255"/>
      <c r="F75" s="255" t="s">
        <v>50</v>
      </c>
      <c r="G75" s="255"/>
      <c r="H75" s="255"/>
      <c r="I75" s="255"/>
      <c r="J75" s="257"/>
    </row>
    <row r="76" spans="1:10" s="7" customFormat="1" ht="15.75">
      <c r="A76" s="254" t="s">
        <v>64</v>
      </c>
      <c r="B76" s="255"/>
      <c r="C76" s="255"/>
      <c r="D76" s="255"/>
      <c r="E76" s="255"/>
      <c r="F76" s="261"/>
      <c r="G76" s="261"/>
      <c r="H76" s="261"/>
      <c r="I76" s="261"/>
      <c r="J76" s="262"/>
    </row>
    <row r="77" spans="1:10" ht="15.75">
      <c r="A77" s="254" t="s">
        <v>65</v>
      </c>
      <c r="B77" s="255"/>
      <c r="C77" s="255"/>
      <c r="D77" s="255"/>
      <c r="E77" s="255"/>
      <c r="F77" s="263" t="s">
        <v>51</v>
      </c>
      <c r="G77" s="263"/>
      <c r="H77" s="263"/>
      <c r="I77" s="263"/>
      <c r="J77" s="264"/>
    </row>
    <row r="78" spans="1:10" ht="15.75">
      <c r="A78" s="254" t="s">
        <v>60</v>
      </c>
      <c r="B78" s="255"/>
      <c r="C78" s="255"/>
      <c r="D78" s="255"/>
      <c r="E78" s="255"/>
      <c r="F78" s="255" t="s">
        <v>52</v>
      </c>
      <c r="G78" s="255"/>
      <c r="H78" s="255"/>
      <c r="I78" s="255"/>
      <c r="J78" s="257"/>
    </row>
    <row r="79" spans="1:10" ht="16.5" thickBot="1">
      <c r="A79" s="258" t="s">
        <v>53</v>
      </c>
      <c r="B79" s="259"/>
      <c r="C79" s="259"/>
      <c r="D79" s="259"/>
      <c r="E79" s="259"/>
      <c r="F79" s="259" t="s">
        <v>54</v>
      </c>
      <c r="G79" s="259"/>
      <c r="H79" s="259"/>
      <c r="I79" s="259"/>
      <c r="J79" s="260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1"/>
      <c r="C4" s="22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1"/>
      <c r="C5" s="221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2"/>
      <c r="B6" s="223"/>
      <c r="C6" s="223"/>
      <c r="D6" s="223"/>
      <c r="E6" s="223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4" t="s">
        <v>79</v>
      </c>
      <c r="B8" s="225"/>
      <c r="C8" s="225"/>
      <c r="D8" s="225"/>
      <c r="E8" s="225"/>
      <c r="F8" s="225"/>
      <c r="G8" s="225"/>
      <c r="H8" s="225"/>
      <c r="I8" s="225"/>
      <c r="J8" s="226"/>
    </row>
    <row r="9" spans="1:10" ht="15" customHeight="1" thickBot="1">
      <c r="A9" s="224"/>
      <c r="B9" s="225"/>
      <c r="C9" s="225"/>
      <c r="D9" s="225"/>
      <c r="E9" s="225"/>
      <c r="F9" s="225"/>
      <c r="G9" s="225"/>
      <c r="H9" s="225"/>
      <c r="I9" s="225"/>
      <c r="J9" s="226"/>
    </row>
    <row r="10" spans="1:10" s="17" customFormat="1" ht="25.5" customHeight="1" thickBot="1">
      <c r="A10" s="227" t="s">
        <v>4</v>
      </c>
      <c r="B10" s="228"/>
      <c r="C10" s="228"/>
      <c r="D10" s="228"/>
      <c r="E10" s="228"/>
      <c r="F10" s="227" t="s">
        <v>5</v>
      </c>
      <c r="G10" s="228"/>
      <c r="H10" s="228"/>
      <c r="I10" s="228"/>
      <c r="J10" s="229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0" t="s">
        <v>6</v>
      </c>
      <c r="B12" s="231"/>
      <c r="C12" s="231"/>
      <c r="D12" s="231"/>
      <c r="E12" s="51">
        <f>SUM(E14+E16+E19+E22+E28+E31+E35)</f>
        <v>111551368.16999999</v>
      </c>
      <c r="F12" s="232" t="s">
        <v>7</v>
      </c>
      <c r="G12" s="233"/>
      <c r="H12" s="233"/>
      <c r="I12" s="233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34" t="s">
        <v>8</v>
      </c>
      <c r="B14" s="235"/>
      <c r="C14" s="235"/>
      <c r="D14" s="235"/>
      <c r="E14" s="52">
        <v>55469.07</v>
      </c>
      <c r="F14" s="114"/>
      <c r="G14" s="236"/>
      <c r="H14" s="236"/>
      <c r="I14" s="236"/>
      <c r="J14" s="44"/>
    </row>
    <row r="15" spans="1:10" s="19" customFormat="1" ht="15.75">
      <c r="A15" s="58"/>
      <c r="B15" s="111"/>
      <c r="C15" s="111"/>
      <c r="D15" s="111"/>
      <c r="E15" s="52"/>
      <c r="F15" s="237"/>
      <c r="G15" s="238"/>
      <c r="H15" s="238"/>
      <c r="I15" s="238"/>
      <c r="J15" s="239"/>
    </row>
    <row r="16" spans="1:10" s="19" customFormat="1" ht="15.75">
      <c r="A16" s="234" t="s">
        <v>9</v>
      </c>
      <c r="B16" s="235"/>
      <c r="C16" s="235"/>
      <c r="D16" s="235"/>
      <c r="E16" s="51">
        <f>SUM(E17)</f>
        <v>30927021.27</v>
      </c>
      <c r="F16" s="240" t="s">
        <v>10</v>
      </c>
      <c r="G16" s="241"/>
      <c r="H16" s="241"/>
      <c r="I16" s="241"/>
      <c r="J16" s="45">
        <f>SUM(J17+J18)</f>
        <v>1755843.24</v>
      </c>
    </row>
    <row r="17" spans="1:10" ht="15.75">
      <c r="A17" s="58"/>
      <c r="B17" s="242" t="s">
        <v>11</v>
      </c>
      <c r="C17" s="242"/>
      <c r="D17" s="242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34" t="s">
        <v>13</v>
      </c>
      <c r="B19" s="235"/>
      <c r="C19" s="235"/>
      <c r="D19" s="235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42" t="s">
        <v>14</v>
      </c>
      <c r="C20" s="242"/>
      <c r="D20" s="242"/>
      <c r="E20" s="52">
        <v>30332272.45</v>
      </c>
      <c r="F20" s="240" t="s">
        <v>15</v>
      </c>
      <c r="G20" s="241"/>
      <c r="H20" s="241"/>
      <c r="I20" s="241"/>
      <c r="J20" s="45">
        <f>SUM(J21:J23)</f>
        <v>8123165.1</v>
      </c>
    </row>
    <row r="21" spans="1:10" ht="15.75">
      <c r="A21" s="58"/>
      <c r="B21" s="231"/>
      <c r="C21" s="231"/>
      <c r="D21" s="231"/>
      <c r="E21" s="51"/>
      <c r="F21" s="47"/>
      <c r="G21" s="243" t="s">
        <v>16</v>
      </c>
      <c r="H21" s="243"/>
      <c r="I21" s="243"/>
      <c r="J21" s="46">
        <v>1922631.44</v>
      </c>
    </row>
    <row r="22" spans="1:10" ht="15.75">
      <c r="A22" s="234" t="s">
        <v>17</v>
      </c>
      <c r="B22" s="235"/>
      <c r="C22" s="235"/>
      <c r="D22" s="235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42" t="s">
        <v>19</v>
      </c>
      <c r="C23" s="242"/>
      <c r="D23" s="242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44" t="s">
        <v>21</v>
      </c>
      <c r="C24" s="244"/>
      <c r="D24" s="244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44" t="s">
        <v>66</v>
      </c>
      <c r="C25" s="244"/>
      <c r="D25" s="244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44" t="s">
        <v>22</v>
      </c>
      <c r="C26" s="244"/>
      <c r="D26" s="244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4" t="s">
        <v>23</v>
      </c>
      <c r="B28" s="235"/>
      <c r="C28" s="235"/>
      <c r="D28" s="235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4" t="s">
        <v>24</v>
      </c>
      <c r="C29" s="244"/>
      <c r="D29" s="244"/>
      <c r="E29" s="52">
        <f>19800558.96-5095800.56</f>
        <v>14704758.400000002</v>
      </c>
      <c r="F29" s="245" t="s">
        <v>25</v>
      </c>
      <c r="G29" s="246"/>
      <c r="H29" s="246"/>
      <c r="I29" s="246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4"/>
      <c r="B31" s="235"/>
      <c r="C31" s="235"/>
      <c r="D31" s="235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110"/>
      <c r="E33" s="66"/>
      <c r="F33" s="245" t="s">
        <v>10</v>
      </c>
      <c r="G33" s="246"/>
      <c r="H33" s="246"/>
      <c r="I33" s="246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34" t="s">
        <v>26</v>
      </c>
      <c r="B35" s="235"/>
      <c r="C35" s="235"/>
      <c r="D35" s="235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44" t="s">
        <v>27</v>
      </c>
      <c r="C36" s="244"/>
      <c r="D36" s="244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47" t="s">
        <v>29</v>
      </c>
      <c r="G39" s="248"/>
      <c r="H39" s="248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0" t="s">
        <v>30</v>
      </c>
      <c r="H40" s="220"/>
      <c r="I40" s="220"/>
      <c r="J40" s="52">
        <v>133378731.77</v>
      </c>
    </row>
    <row r="41" spans="1:10" ht="15.75">
      <c r="A41" s="234" t="s">
        <v>31</v>
      </c>
      <c r="B41" s="235"/>
      <c r="C41" s="235"/>
      <c r="D41" s="235"/>
      <c r="E41" s="51">
        <f>E42+E43+E44+E45</f>
        <v>49021345.489999995</v>
      </c>
      <c r="F41" s="48"/>
      <c r="G41" s="220" t="s">
        <v>32</v>
      </c>
      <c r="H41" s="220"/>
      <c r="I41" s="220"/>
      <c r="J41" s="52">
        <v>7312597.39</v>
      </c>
    </row>
    <row r="42" spans="1:10" ht="15.75">
      <c r="A42" s="60"/>
      <c r="B42" s="242" t="s">
        <v>19</v>
      </c>
      <c r="C42" s="242"/>
      <c r="D42" s="242"/>
      <c r="E42" s="52">
        <f>2113650.76+8935989.66+1100992.71+282886.66+227652.94+95405+57796.55+1097774.18</f>
        <v>13912148.459999999</v>
      </c>
      <c r="F42" s="48"/>
      <c r="G42" s="220"/>
      <c r="H42" s="220"/>
      <c r="I42" s="220"/>
      <c r="J42" s="52"/>
    </row>
    <row r="43" spans="1:10" ht="15.75">
      <c r="A43" s="60"/>
      <c r="B43" s="244" t="s">
        <v>21</v>
      </c>
      <c r="C43" s="244"/>
      <c r="D43" s="244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44" t="s">
        <v>66</v>
      </c>
      <c r="C44" s="244"/>
      <c r="D44" s="244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44" t="s">
        <v>22</v>
      </c>
      <c r="C45" s="244"/>
      <c r="D45" s="244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34"/>
      <c r="B46" s="235"/>
      <c r="C46" s="235"/>
      <c r="D46" s="235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44"/>
      <c r="C47" s="244"/>
      <c r="D47" s="244"/>
      <c r="E47" s="52"/>
      <c r="F47" s="48"/>
      <c r="G47" s="220" t="s">
        <v>34</v>
      </c>
      <c r="H47" s="220"/>
      <c r="I47" s="220"/>
      <c r="J47" s="52">
        <v>11155142.77</v>
      </c>
      <c r="K47" s="48"/>
      <c r="L47" s="220"/>
      <c r="M47" s="220"/>
      <c r="N47" s="220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20" t="s">
        <v>35</v>
      </c>
      <c r="H48" s="220"/>
      <c r="I48" s="220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44"/>
      <c r="C49" s="244"/>
      <c r="D49" s="244"/>
      <c r="E49" s="52"/>
      <c r="F49" s="48"/>
      <c r="G49" s="220" t="s">
        <v>34</v>
      </c>
      <c r="H49" s="220"/>
      <c r="I49" s="220"/>
      <c r="J49" s="52">
        <v>9491659.04</v>
      </c>
      <c r="K49" s="50"/>
      <c r="L49" s="107"/>
      <c r="M49" s="107"/>
      <c r="N49" s="107"/>
      <c r="O49" s="84"/>
    </row>
    <row r="50" spans="1:15" ht="15.75">
      <c r="A50" s="234" t="s">
        <v>23</v>
      </c>
      <c r="B50" s="235"/>
      <c r="C50" s="235"/>
      <c r="D50" s="235"/>
      <c r="E50" s="51">
        <f>E51+E52</f>
        <v>5095800.56</v>
      </c>
      <c r="F50" s="48"/>
      <c r="G50" s="220" t="s">
        <v>73</v>
      </c>
      <c r="H50" s="220"/>
      <c r="I50" s="220"/>
      <c r="J50" s="52">
        <v>-9147805.97</v>
      </c>
      <c r="K50" s="48"/>
      <c r="L50" s="220"/>
      <c r="M50" s="220"/>
      <c r="N50" s="220"/>
      <c r="O50" s="85"/>
    </row>
    <row r="51" spans="1:15" ht="15.75">
      <c r="A51" s="60"/>
      <c r="B51" s="244" t="s">
        <v>58</v>
      </c>
      <c r="C51" s="244"/>
      <c r="D51" s="244"/>
      <c r="E51" s="52">
        <v>5095800.56</v>
      </c>
      <c r="F51" s="48"/>
      <c r="G51" s="220" t="s">
        <v>36</v>
      </c>
      <c r="H51" s="220"/>
      <c r="I51" s="220"/>
      <c r="J51" s="52">
        <v>0</v>
      </c>
      <c r="K51" s="48"/>
      <c r="L51" s="220"/>
      <c r="M51" s="220"/>
      <c r="N51" s="220"/>
      <c r="O51" s="85"/>
    </row>
    <row r="52" spans="1:15" ht="15.75">
      <c r="A52" s="60"/>
      <c r="B52" s="244"/>
      <c r="C52" s="244"/>
      <c r="D52" s="244"/>
      <c r="E52" s="52"/>
      <c r="F52" s="48"/>
      <c r="G52" s="220" t="s">
        <v>74</v>
      </c>
      <c r="H52" s="220"/>
      <c r="I52" s="220"/>
      <c r="J52" s="52">
        <v>-2100.13</v>
      </c>
      <c r="K52" s="48"/>
      <c r="L52" s="220"/>
      <c r="M52" s="220"/>
      <c r="N52" s="220"/>
      <c r="O52" s="85"/>
    </row>
    <row r="53" spans="1:10" s="19" customFormat="1" ht="15.75">
      <c r="A53" s="230" t="s">
        <v>37</v>
      </c>
      <c r="B53" s="231"/>
      <c r="C53" s="231"/>
      <c r="D53" s="231"/>
      <c r="E53" s="51">
        <f>SUM(E54+E58+E61+E64)</f>
        <v>6364431.210000001</v>
      </c>
      <c r="F53" s="48"/>
      <c r="G53" s="220" t="s">
        <v>38</v>
      </c>
      <c r="H53" s="220"/>
      <c r="I53" s="220"/>
      <c r="J53" s="52">
        <v>258261.25</v>
      </c>
    </row>
    <row r="54" spans="1:10" ht="15.75">
      <c r="A54" s="234" t="s">
        <v>67</v>
      </c>
      <c r="B54" s="235"/>
      <c r="C54" s="235"/>
      <c r="D54" s="235"/>
      <c r="E54" s="51">
        <f>E55+E56+E57</f>
        <v>3988353.12</v>
      </c>
      <c r="F54" s="48"/>
      <c r="G54" s="220" t="s">
        <v>39</v>
      </c>
      <c r="H54" s="220"/>
      <c r="I54" s="220"/>
      <c r="J54" s="52">
        <v>113626.76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-300910.62</v>
      </c>
      <c r="F57" s="48"/>
      <c r="G57" s="21"/>
      <c r="H57" s="21"/>
      <c r="I57" s="21"/>
      <c r="J57" s="49"/>
    </row>
    <row r="58" spans="1:10" ht="15.75">
      <c r="A58" s="234" t="s">
        <v>70</v>
      </c>
      <c r="B58" s="235"/>
      <c r="C58" s="235"/>
      <c r="D58" s="235"/>
      <c r="E58" s="51">
        <f>E59+E60</f>
        <v>585468.5300000003</v>
      </c>
      <c r="F58" s="48"/>
      <c r="G58" s="220"/>
      <c r="H58" s="220"/>
      <c r="I58" s="220"/>
      <c r="J58" s="52"/>
    </row>
    <row r="59" spans="1:10" ht="15.75">
      <c r="A59" s="58"/>
      <c r="B59" s="242" t="s">
        <v>71</v>
      </c>
      <c r="C59" s="242"/>
      <c r="D59" s="242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42" t="s">
        <v>40</v>
      </c>
      <c r="C60" s="242"/>
      <c r="D60" s="242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34" t="s">
        <v>75</v>
      </c>
      <c r="B61" s="235"/>
      <c r="C61" s="235"/>
      <c r="D61" s="235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-71568.17</v>
      </c>
      <c r="F63" s="48"/>
      <c r="G63" s="106"/>
      <c r="H63" s="106"/>
      <c r="I63" s="106"/>
      <c r="J63" s="49"/>
    </row>
    <row r="64" spans="1:10" ht="15.75">
      <c r="A64" s="249" t="s">
        <v>76</v>
      </c>
      <c r="B64" s="250"/>
      <c r="C64" s="250"/>
      <c r="D64" s="250"/>
      <c r="E64" s="51">
        <f>E65+E66</f>
        <v>1788849.9300000002</v>
      </c>
      <c r="F64" s="48"/>
      <c r="G64" s="106"/>
      <c r="H64" s="220"/>
      <c r="I64" s="220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42" t="s">
        <v>41</v>
      </c>
      <c r="C66" s="242"/>
      <c r="D66" s="242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30" t="s">
        <v>43</v>
      </c>
      <c r="B67" s="231"/>
      <c r="C67" s="231"/>
      <c r="D67" s="231"/>
      <c r="E67" s="51">
        <f>E53+E39+E12</f>
        <v>172032945.42999998</v>
      </c>
      <c r="F67" s="247" t="s">
        <v>44</v>
      </c>
      <c r="G67" s="248"/>
      <c r="H67" s="248"/>
      <c r="I67" s="248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1" t="s">
        <v>45</v>
      </c>
      <c r="B71" s="252"/>
      <c r="C71" s="252"/>
      <c r="D71" s="252"/>
      <c r="E71" s="252"/>
      <c r="F71" s="252" t="s">
        <v>46</v>
      </c>
      <c r="G71" s="252"/>
      <c r="H71" s="252"/>
      <c r="I71" s="252"/>
      <c r="J71" s="253"/>
    </row>
    <row r="72" spans="1:10" ht="15.75">
      <c r="A72" s="254" t="s">
        <v>61</v>
      </c>
      <c r="B72" s="255"/>
      <c r="C72" s="255"/>
      <c r="D72" s="255"/>
      <c r="E72" s="255"/>
      <c r="F72" s="256"/>
      <c r="G72" s="256"/>
      <c r="H72" s="256"/>
      <c r="I72" s="256"/>
      <c r="J72" s="25"/>
    </row>
    <row r="73" spans="1:10" ht="15.75">
      <c r="A73" s="254" t="s">
        <v>59</v>
      </c>
      <c r="B73" s="255"/>
      <c r="C73" s="255"/>
      <c r="D73" s="255"/>
      <c r="E73" s="255"/>
      <c r="F73" s="255" t="s">
        <v>47</v>
      </c>
      <c r="G73" s="255"/>
      <c r="H73" s="255"/>
      <c r="I73" s="255"/>
      <c r="J73" s="257"/>
    </row>
    <row r="74" spans="1:11" s="7" customFormat="1" ht="15.75">
      <c r="A74" s="254" t="s">
        <v>62</v>
      </c>
      <c r="B74" s="255"/>
      <c r="C74" s="255"/>
      <c r="D74" s="255"/>
      <c r="E74" s="255"/>
      <c r="F74" s="255" t="s">
        <v>48</v>
      </c>
      <c r="G74" s="255"/>
      <c r="H74" s="255"/>
      <c r="I74" s="255"/>
      <c r="J74" s="257"/>
      <c r="K74" s="26"/>
    </row>
    <row r="75" spans="1:10" ht="15.75">
      <c r="A75" s="254" t="s">
        <v>49</v>
      </c>
      <c r="B75" s="255"/>
      <c r="C75" s="255"/>
      <c r="D75" s="255"/>
      <c r="E75" s="255"/>
      <c r="F75" s="255" t="s">
        <v>50</v>
      </c>
      <c r="G75" s="255"/>
      <c r="H75" s="255"/>
      <c r="I75" s="255"/>
      <c r="J75" s="257"/>
    </row>
    <row r="76" spans="1:10" s="7" customFormat="1" ht="15.75">
      <c r="A76" s="254" t="s">
        <v>64</v>
      </c>
      <c r="B76" s="255"/>
      <c r="C76" s="255"/>
      <c r="D76" s="255"/>
      <c r="E76" s="255"/>
      <c r="F76" s="261"/>
      <c r="G76" s="261"/>
      <c r="H76" s="261"/>
      <c r="I76" s="261"/>
      <c r="J76" s="262"/>
    </row>
    <row r="77" spans="1:10" ht="15.75">
      <c r="A77" s="254" t="s">
        <v>65</v>
      </c>
      <c r="B77" s="255"/>
      <c r="C77" s="255"/>
      <c r="D77" s="255"/>
      <c r="E77" s="255"/>
      <c r="F77" s="263" t="s">
        <v>51</v>
      </c>
      <c r="G77" s="263"/>
      <c r="H77" s="263"/>
      <c r="I77" s="263"/>
      <c r="J77" s="264"/>
    </row>
    <row r="78" spans="1:10" ht="15.75">
      <c r="A78" s="254" t="s">
        <v>60</v>
      </c>
      <c r="B78" s="255"/>
      <c r="C78" s="255"/>
      <c r="D78" s="255"/>
      <c r="E78" s="255"/>
      <c r="F78" s="255" t="s">
        <v>52</v>
      </c>
      <c r="G78" s="255"/>
      <c r="H78" s="255"/>
      <c r="I78" s="255"/>
      <c r="J78" s="257"/>
    </row>
    <row r="79" spans="1:10" ht="16.5" thickBot="1">
      <c r="A79" s="258" t="s">
        <v>53</v>
      </c>
      <c r="B79" s="259"/>
      <c r="C79" s="259"/>
      <c r="D79" s="259"/>
      <c r="E79" s="259"/>
      <c r="F79" s="259" t="s">
        <v>54</v>
      </c>
      <c r="G79" s="259"/>
      <c r="H79" s="259"/>
      <c r="I79" s="259"/>
      <c r="J79" s="260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1"/>
      <c r="C4" s="22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1"/>
      <c r="C5" s="221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2"/>
      <c r="B6" s="223"/>
      <c r="C6" s="223"/>
      <c r="D6" s="223"/>
      <c r="E6" s="223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4" t="s">
        <v>80</v>
      </c>
      <c r="B8" s="225"/>
      <c r="C8" s="225"/>
      <c r="D8" s="225"/>
      <c r="E8" s="225"/>
      <c r="F8" s="225"/>
      <c r="G8" s="225"/>
      <c r="H8" s="225"/>
      <c r="I8" s="225"/>
      <c r="J8" s="226"/>
    </row>
    <row r="9" spans="1:10" ht="15" customHeight="1" thickBot="1">
      <c r="A9" s="224"/>
      <c r="B9" s="225"/>
      <c r="C9" s="225"/>
      <c r="D9" s="225"/>
      <c r="E9" s="225"/>
      <c r="F9" s="225"/>
      <c r="G9" s="225"/>
      <c r="H9" s="225"/>
      <c r="I9" s="225"/>
      <c r="J9" s="226"/>
    </row>
    <row r="10" spans="1:10" s="17" customFormat="1" ht="25.5" customHeight="1" thickBot="1">
      <c r="A10" s="227" t="s">
        <v>4</v>
      </c>
      <c r="B10" s="228"/>
      <c r="C10" s="228"/>
      <c r="D10" s="228"/>
      <c r="E10" s="228"/>
      <c r="F10" s="227" t="s">
        <v>5</v>
      </c>
      <c r="G10" s="228"/>
      <c r="H10" s="228"/>
      <c r="I10" s="228"/>
      <c r="J10" s="229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0" t="s">
        <v>6</v>
      </c>
      <c r="B12" s="231"/>
      <c r="C12" s="231"/>
      <c r="D12" s="231"/>
      <c r="E12" s="51">
        <f>SUM(E14+E16+E19+E22+E28+E31+E35)</f>
        <v>141016661.22</v>
      </c>
      <c r="F12" s="232" t="s">
        <v>7</v>
      </c>
      <c r="G12" s="233"/>
      <c r="H12" s="233"/>
      <c r="I12" s="233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34" t="s">
        <v>8</v>
      </c>
      <c r="B14" s="235"/>
      <c r="C14" s="235"/>
      <c r="D14" s="235"/>
      <c r="E14" s="52">
        <f>85136.84-305.67</f>
        <v>84831.17</v>
      </c>
      <c r="F14" s="127"/>
      <c r="G14" s="236"/>
      <c r="H14" s="236"/>
      <c r="I14" s="236"/>
      <c r="J14" s="44"/>
    </row>
    <row r="15" spans="1:10" s="19" customFormat="1" ht="15.75">
      <c r="A15" s="58"/>
      <c r="B15" s="124"/>
      <c r="C15" s="124"/>
      <c r="D15" s="124"/>
      <c r="E15" s="52"/>
      <c r="F15" s="237"/>
      <c r="G15" s="238"/>
      <c r="H15" s="238"/>
      <c r="I15" s="238"/>
      <c r="J15" s="239"/>
    </row>
    <row r="16" spans="1:10" s="19" customFormat="1" ht="15.75">
      <c r="A16" s="234" t="s">
        <v>9</v>
      </c>
      <c r="B16" s="235"/>
      <c r="C16" s="235"/>
      <c r="D16" s="235"/>
      <c r="E16" s="51">
        <f>SUM(E17)</f>
        <v>30682425.61</v>
      </c>
      <c r="F16" s="240" t="s">
        <v>10</v>
      </c>
      <c r="G16" s="241"/>
      <c r="H16" s="241"/>
      <c r="I16" s="241"/>
      <c r="J16" s="45">
        <f>SUM(J17+J18)</f>
        <v>2002429.4100000001</v>
      </c>
    </row>
    <row r="17" spans="1:10" ht="15.75">
      <c r="A17" s="58"/>
      <c r="B17" s="242" t="s">
        <v>11</v>
      </c>
      <c r="C17" s="242"/>
      <c r="D17" s="242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34" t="s">
        <v>13</v>
      </c>
      <c r="B19" s="235"/>
      <c r="C19" s="235"/>
      <c r="D19" s="235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42" t="s">
        <v>14</v>
      </c>
      <c r="C20" s="242"/>
      <c r="D20" s="242"/>
      <c r="E20" s="52">
        <v>58947774.1</v>
      </c>
      <c r="F20" s="240" t="s">
        <v>15</v>
      </c>
      <c r="G20" s="241"/>
      <c r="H20" s="241"/>
      <c r="I20" s="241"/>
      <c r="J20" s="45">
        <f>SUM(J21:J23)</f>
        <v>36768310.589999996</v>
      </c>
    </row>
    <row r="21" spans="1:10" ht="15.75">
      <c r="A21" s="58"/>
      <c r="B21" s="231"/>
      <c r="C21" s="231"/>
      <c r="D21" s="231"/>
      <c r="E21" s="51"/>
      <c r="F21" s="47"/>
      <c r="G21" s="243" t="s">
        <v>16</v>
      </c>
      <c r="H21" s="243"/>
      <c r="I21" s="243"/>
      <c r="J21" s="46">
        <v>1922631.44</v>
      </c>
    </row>
    <row r="22" spans="1:10" ht="15.75">
      <c r="A22" s="234" t="s">
        <v>17</v>
      </c>
      <c r="B22" s="235"/>
      <c r="C22" s="235"/>
      <c r="D22" s="235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42" t="s">
        <v>19</v>
      </c>
      <c r="C23" s="242"/>
      <c r="D23" s="242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44" t="s">
        <v>21</v>
      </c>
      <c r="C24" s="244"/>
      <c r="D24" s="244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44" t="s">
        <v>66</v>
      </c>
      <c r="C25" s="244"/>
      <c r="D25" s="244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44" t="s">
        <v>22</v>
      </c>
      <c r="C26" s="244"/>
      <c r="D26" s="244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4" t="s">
        <v>23</v>
      </c>
      <c r="B28" s="235"/>
      <c r="C28" s="235"/>
      <c r="D28" s="235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4" t="s">
        <v>24</v>
      </c>
      <c r="C29" s="244"/>
      <c r="D29" s="244"/>
      <c r="E29" s="52">
        <f>20427625.07-5211556.5</f>
        <v>15216068.57</v>
      </c>
      <c r="F29" s="245" t="s">
        <v>25</v>
      </c>
      <c r="G29" s="246"/>
      <c r="H29" s="246"/>
      <c r="I29" s="246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4"/>
      <c r="B31" s="235"/>
      <c r="C31" s="235"/>
      <c r="D31" s="235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123"/>
      <c r="E33" s="66"/>
      <c r="F33" s="245" t="s">
        <v>10</v>
      </c>
      <c r="G33" s="246"/>
      <c r="H33" s="246"/>
      <c r="I33" s="246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34" t="s">
        <v>26</v>
      </c>
      <c r="B35" s="235"/>
      <c r="C35" s="235"/>
      <c r="D35" s="235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44" t="s">
        <v>27</v>
      </c>
      <c r="C36" s="244"/>
      <c r="D36" s="244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47" t="s">
        <v>29</v>
      </c>
      <c r="G39" s="248"/>
      <c r="H39" s="248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0" t="s">
        <v>30</v>
      </c>
      <c r="H40" s="220"/>
      <c r="I40" s="220"/>
      <c r="J40" s="52">
        <v>133378731.77</v>
      </c>
    </row>
    <row r="41" spans="1:10" ht="15.75">
      <c r="A41" s="234" t="s">
        <v>81</v>
      </c>
      <c r="B41" s="235"/>
      <c r="C41" s="235"/>
      <c r="D41" s="235"/>
      <c r="E41" s="51">
        <f>E42+E43+E44+E45</f>
        <v>48945566.320000015</v>
      </c>
      <c r="F41" s="48"/>
      <c r="G41" s="220" t="s">
        <v>32</v>
      </c>
      <c r="H41" s="220"/>
      <c r="I41" s="220"/>
      <c r="J41" s="52">
        <v>7312597.39</v>
      </c>
    </row>
    <row r="42" spans="1:10" ht="15.75">
      <c r="A42" s="60"/>
      <c r="B42" s="242" t="s">
        <v>19</v>
      </c>
      <c r="C42" s="242"/>
      <c r="D42" s="242"/>
      <c r="E42" s="52">
        <f>2160546.27+8641096.46+459599.16+941350.91+485802.37+115692.5+119531.8+1007828.41</f>
        <v>13931447.88</v>
      </c>
      <c r="F42" s="48"/>
      <c r="G42" s="220"/>
      <c r="H42" s="220"/>
      <c r="I42" s="220"/>
      <c r="J42" s="52"/>
    </row>
    <row r="43" spans="1:10" ht="15.75">
      <c r="A43" s="60"/>
      <c r="B43" s="244" t="s">
        <v>21</v>
      </c>
      <c r="C43" s="244"/>
      <c r="D43" s="244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44" t="s">
        <v>66</v>
      </c>
      <c r="C44" s="244"/>
      <c r="D44" s="244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44" t="s">
        <v>22</v>
      </c>
      <c r="C45" s="244"/>
      <c r="D45" s="244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34"/>
      <c r="B46" s="235"/>
      <c r="C46" s="235"/>
      <c r="D46" s="235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44"/>
      <c r="C47" s="244"/>
      <c r="D47" s="244"/>
      <c r="E47" s="52"/>
      <c r="F47" s="48"/>
      <c r="G47" s="220" t="s">
        <v>34</v>
      </c>
      <c r="H47" s="220"/>
      <c r="I47" s="220"/>
      <c r="J47" s="52">
        <v>11155142.77</v>
      </c>
      <c r="K47" s="48"/>
      <c r="L47" s="220"/>
      <c r="M47" s="220"/>
      <c r="N47" s="220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20" t="s">
        <v>35</v>
      </c>
      <c r="H48" s="220"/>
      <c r="I48" s="220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44"/>
      <c r="C49" s="244"/>
      <c r="D49" s="244"/>
      <c r="E49" s="52"/>
      <c r="F49" s="48"/>
      <c r="G49" s="220" t="s">
        <v>34</v>
      </c>
      <c r="H49" s="220"/>
      <c r="I49" s="220"/>
      <c r="J49" s="52">
        <v>12182158.49</v>
      </c>
      <c r="K49" s="50"/>
      <c r="L49" s="122"/>
      <c r="M49" s="122"/>
      <c r="N49" s="122"/>
      <c r="O49" s="84"/>
    </row>
    <row r="50" spans="1:15" ht="15.75">
      <c r="A50" s="234" t="s">
        <v>23</v>
      </c>
      <c r="B50" s="235"/>
      <c r="C50" s="235"/>
      <c r="D50" s="235"/>
      <c r="E50" s="51">
        <f>E51+E52</f>
        <v>5211556.5</v>
      </c>
      <c r="F50" s="48"/>
      <c r="G50" s="220" t="s">
        <v>73</v>
      </c>
      <c r="H50" s="220"/>
      <c r="I50" s="220"/>
      <c r="J50" s="52">
        <v>-11639439.05</v>
      </c>
      <c r="K50" s="48"/>
      <c r="L50" s="220"/>
      <c r="M50" s="220"/>
      <c r="N50" s="220"/>
      <c r="O50" s="85"/>
    </row>
    <row r="51" spans="1:15" ht="15.75">
      <c r="A51" s="60"/>
      <c r="B51" s="244" t="s">
        <v>58</v>
      </c>
      <c r="C51" s="244"/>
      <c r="D51" s="244"/>
      <c r="E51" s="52">
        <v>5211556.5</v>
      </c>
      <c r="F51" s="48"/>
      <c r="G51" s="220" t="s">
        <v>36</v>
      </c>
      <c r="H51" s="220"/>
      <c r="I51" s="220"/>
      <c r="J51" s="52">
        <v>0</v>
      </c>
      <c r="K51" s="48"/>
      <c r="L51" s="220"/>
      <c r="M51" s="220"/>
      <c r="N51" s="220"/>
      <c r="O51" s="85"/>
    </row>
    <row r="52" spans="1:15" ht="15.75">
      <c r="A52" s="60"/>
      <c r="B52" s="244"/>
      <c r="C52" s="244"/>
      <c r="D52" s="244"/>
      <c r="E52" s="52"/>
      <c r="F52" s="48"/>
      <c r="G52" s="220" t="s">
        <v>74</v>
      </c>
      <c r="H52" s="220"/>
      <c r="I52" s="220"/>
      <c r="J52" s="52">
        <v>-2207.24</v>
      </c>
      <c r="K52" s="48"/>
      <c r="L52" s="220"/>
      <c r="M52" s="220"/>
      <c r="N52" s="220"/>
      <c r="O52" s="85"/>
    </row>
    <row r="53" spans="1:10" s="19" customFormat="1" ht="15.75">
      <c r="A53" s="230" t="s">
        <v>37</v>
      </c>
      <c r="B53" s="231"/>
      <c r="C53" s="231"/>
      <c r="D53" s="231"/>
      <c r="E53" s="51">
        <f>SUM(E54+E58+E61+E64)</f>
        <v>6308033.63</v>
      </c>
      <c r="F53" s="48"/>
      <c r="G53" s="220" t="s">
        <v>38</v>
      </c>
      <c r="H53" s="220"/>
      <c r="I53" s="220"/>
      <c r="J53" s="52">
        <v>161141.99</v>
      </c>
    </row>
    <row r="54" spans="1:10" ht="15.75">
      <c r="A54" s="234" t="s">
        <v>67</v>
      </c>
      <c r="B54" s="235"/>
      <c r="C54" s="235"/>
      <c r="D54" s="235"/>
      <c r="E54" s="51">
        <f>E55+E56+E57</f>
        <v>3982291.2600000002</v>
      </c>
      <c r="F54" s="48"/>
      <c r="G54" s="220" t="s">
        <v>39</v>
      </c>
      <c r="H54" s="220"/>
      <c r="I54" s="220"/>
      <c r="J54" s="52">
        <v>90685.2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-306972.48</v>
      </c>
      <c r="F57" s="48"/>
      <c r="G57" s="21"/>
      <c r="H57" s="21"/>
      <c r="I57" s="21"/>
      <c r="J57" s="49"/>
    </row>
    <row r="58" spans="1:10" ht="15.75">
      <c r="A58" s="234" t="s">
        <v>70</v>
      </c>
      <c r="B58" s="235"/>
      <c r="C58" s="235"/>
      <c r="D58" s="235"/>
      <c r="E58" s="51">
        <f>E59+E60</f>
        <v>571286.7400000002</v>
      </c>
      <c r="F58" s="48"/>
      <c r="G58" s="220"/>
      <c r="H58" s="220"/>
      <c r="I58" s="220"/>
      <c r="J58" s="52"/>
    </row>
    <row r="59" spans="1:10" ht="15.75">
      <c r="A59" s="58"/>
      <c r="B59" s="242" t="s">
        <v>71</v>
      </c>
      <c r="C59" s="242"/>
      <c r="D59" s="242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42" t="s">
        <v>40</v>
      </c>
      <c r="C60" s="242"/>
      <c r="D60" s="242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34" t="s">
        <v>75</v>
      </c>
      <c r="B61" s="235"/>
      <c r="C61" s="235"/>
      <c r="D61" s="235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-71568.17</v>
      </c>
      <c r="F63" s="48"/>
      <c r="G63" s="121"/>
      <c r="H63" s="121"/>
      <c r="I63" s="121"/>
      <c r="J63" s="49"/>
    </row>
    <row r="64" spans="1:10" ht="15.75">
      <c r="A64" s="249" t="s">
        <v>76</v>
      </c>
      <c r="B64" s="250"/>
      <c r="C64" s="250"/>
      <c r="D64" s="250"/>
      <c r="E64" s="51">
        <f>E65+E66</f>
        <v>1752696</v>
      </c>
      <c r="F64" s="48"/>
      <c r="G64" s="121"/>
      <c r="H64" s="220"/>
      <c r="I64" s="220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42" t="s">
        <v>41</v>
      </c>
      <c r="C66" s="242"/>
      <c r="D66" s="242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30" t="s">
        <v>82</v>
      </c>
      <c r="B67" s="231"/>
      <c r="C67" s="231"/>
      <c r="D67" s="231"/>
      <c r="E67" s="51">
        <f>E53+E39+E12</f>
        <v>201481817.67000002</v>
      </c>
      <c r="F67" s="247" t="s">
        <v>44</v>
      </c>
      <c r="G67" s="248"/>
      <c r="H67" s="248"/>
      <c r="I67" s="248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1" t="s">
        <v>45</v>
      </c>
      <c r="B71" s="252"/>
      <c r="C71" s="252"/>
      <c r="D71" s="252"/>
      <c r="E71" s="252"/>
      <c r="F71" s="252" t="s">
        <v>46</v>
      </c>
      <c r="G71" s="252"/>
      <c r="H71" s="252"/>
      <c r="I71" s="252"/>
      <c r="J71" s="253"/>
    </row>
    <row r="72" spans="1:10" ht="15.75">
      <c r="A72" s="254" t="s">
        <v>61</v>
      </c>
      <c r="B72" s="255"/>
      <c r="C72" s="255"/>
      <c r="D72" s="255"/>
      <c r="E72" s="255"/>
      <c r="F72" s="256"/>
      <c r="G72" s="256"/>
      <c r="H72" s="256"/>
      <c r="I72" s="256"/>
      <c r="J72" s="25"/>
    </row>
    <row r="73" spans="1:10" ht="15.75">
      <c r="A73" s="254" t="s">
        <v>59</v>
      </c>
      <c r="B73" s="255"/>
      <c r="C73" s="255"/>
      <c r="D73" s="255"/>
      <c r="E73" s="255"/>
      <c r="F73" s="255" t="s">
        <v>47</v>
      </c>
      <c r="G73" s="255"/>
      <c r="H73" s="255"/>
      <c r="I73" s="255"/>
      <c r="J73" s="257"/>
    </row>
    <row r="74" spans="1:11" s="7" customFormat="1" ht="15.75">
      <c r="A74" s="254" t="s">
        <v>62</v>
      </c>
      <c r="B74" s="255"/>
      <c r="C74" s="255"/>
      <c r="D74" s="255"/>
      <c r="E74" s="255"/>
      <c r="F74" s="255" t="s">
        <v>48</v>
      </c>
      <c r="G74" s="255"/>
      <c r="H74" s="255"/>
      <c r="I74" s="255"/>
      <c r="J74" s="257"/>
      <c r="K74" s="26"/>
    </row>
    <row r="75" spans="1:10" ht="15.75">
      <c r="A75" s="254" t="s">
        <v>49</v>
      </c>
      <c r="B75" s="255"/>
      <c r="C75" s="255"/>
      <c r="D75" s="255"/>
      <c r="E75" s="255"/>
      <c r="F75" s="255" t="s">
        <v>50</v>
      </c>
      <c r="G75" s="255"/>
      <c r="H75" s="255"/>
      <c r="I75" s="255"/>
      <c r="J75" s="257"/>
    </row>
    <row r="76" spans="1:10" s="7" customFormat="1" ht="15.75">
      <c r="A76" s="254" t="s">
        <v>64</v>
      </c>
      <c r="B76" s="255"/>
      <c r="C76" s="255"/>
      <c r="D76" s="255"/>
      <c r="E76" s="255"/>
      <c r="F76" s="261"/>
      <c r="G76" s="261"/>
      <c r="H76" s="261"/>
      <c r="I76" s="261"/>
      <c r="J76" s="262"/>
    </row>
    <row r="77" spans="1:10" ht="15.75">
      <c r="A77" s="254" t="s">
        <v>65</v>
      </c>
      <c r="B77" s="255"/>
      <c r="C77" s="255"/>
      <c r="D77" s="255"/>
      <c r="E77" s="255"/>
      <c r="F77" s="263" t="s">
        <v>51</v>
      </c>
      <c r="G77" s="263"/>
      <c r="H77" s="263"/>
      <c r="I77" s="263"/>
      <c r="J77" s="264"/>
    </row>
    <row r="78" spans="1:10" ht="15.75">
      <c r="A78" s="254" t="s">
        <v>60</v>
      </c>
      <c r="B78" s="255"/>
      <c r="C78" s="255"/>
      <c r="D78" s="255"/>
      <c r="E78" s="255"/>
      <c r="F78" s="255" t="s">
        <v>52</v>
      </c>
      <c r="G78" s="255"/>
      <c r="H78" s="255"/>
      <c r="I78" s="255"/>
      <c r="J78" s="257"/>
    </row>
    <row r="79" spans="1:10" ht="16.5" thickBot="1">
      <c r="A79" s="258" t="s">
        <v>53</v>
      </c>
      <c r="B79" s="259"/>
      <c r="C79" s="259"/>
      <c r="D79" s="259"/>
      <c r="E79" s="259"/>
      <c r="F79" s="259" t="s">
        <v>54</v>
      </c>
      <c r="G79" s="259"/>
      <c r="H79" s="259"/>
      <c r="I79" s="259"/>
      <c r="J79" s="260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1"/>
      <c r="C4" s="22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1"/>
      <c r="C5" s="221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2"/>
      <c r="B6" s="223"/>
      <c r="C6" s="223"/>
      <c r="D6" s="223"/>
      <c r="E6" s="223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4" t="s">
        <v>83</v>
      </c>
      <c r="B8" s="225"/>
      <c r="C8" s="225"/>
      <c r="D8" s="225"/>
      <c r="E8" s="225"/>
      <c r="F8" s="225"/>
      <c r="G8" s="225"/>
      <c r="H8" s="225"/>
      <c r="I8" s="225"/>
      <c r="J8" s="226"/>
    </row>
    <row r="9" spans="1:10" ht="15" customHeight="1" thickBot="1">
      <c r="A9" s="224"/>
      <c r="B9" s="225"/>
      <c r="C9" s="225"/>
      <c r="D9" s="225"/>
      <c r="E9" s="225"/>
      <c r="F9" s="225"/>
      <c r="G9" s="225"/>
      <c r="H9" s="225"/>
      <c r="I9" s="225"/>
      <c r="J9" s="226"/>
    </row>
    <row r="10" spans="1:10" s="17" customFormat="1" ht="25.5" customHeight="1" thickBot="1">
      <c r="A10" s="227" t="s">
        <v>4</v>
      </c>
      <c r="B10" s="228"/>
      <c r="C10" s="228"/>
      <c r="D10" s="228"/>
      <c r="E10" s="228"/>
      <c r="F10" s="227" t="s">
        <v>5</v>
      </c>
      <c r="G10" s="228"/>
      <c r="H10" s="228"/>
      <c r="I10" s="228"/>
      <c r="J10" s="229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0" t="s">
        <v>6</v>
      </c>
      <c r="B12" s="231"/>
      <c r="C12" s="231"/>
      <c r="D12" s="231"/>
      <c r="E12" s="51">
        <f>SUM(E14+E16+E19+E22+E28+E31+E35)</f>
        <v>144177647.51000002</v>
      </c>
      <c r="F12" s="232" t="s">
        <v>7</v>
      </c>
      <c r="G12" s="233"/>
      <c r="H12" s="233"/>
      <c r="I12" s="233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34" t="s">
        <v>8</v>
      </c>
      <c r="B14" s="235"/>
      <c r="C14" s="235"/>
      <c r="D14" s="235"/>
      <c r="E14" s="52">
        <v>41425.22</v>
      </c>
      <c r="F14" s="138"/>
      <c r="G14" s="236"/>
      <c r="H14" s="236"/>
      <c r="I14" s="236"/>
      <c r="J14" s="44"/>
    </row>
    <row r="15" spans="1:10" s="19" customFormat="1" ht="15.75">
      <c r="A15" s="58"/>
      <c r="B15" s="135"/>
      <c r="C15" s="135"/>
      <c r="D15" s="135"/>
      <c r="E15" s="52"/>
      <c r="F15" s="237"/>
      <c r="G15" s="238"/>
      <c r="H15" s="238"/>
      <c r="I15" s="238"/>
      <c r="J15" s="239"/>
    </row>
    <row r="16" spans="1:10" s="19" customFormat="1" ht="15.75">
      <c r="A16" s="234" t="s">
        <v>9</v>
      </c>
      <c r="B16" s="235"/>
      <c r="C16" s="235"/>
      <c r="D16" s="235"/>
      <c r="E16" s="51">
        <f>SUM(E17)</f>
        <v>31221394.33</v>
      </c>
      <c r="F16" s="240" t="s">
        <v>10</v>
      </c>
      <c r="G16" s="241"/>
      <c r="H16" s="241"/>
      <c r="I16" s="241"/>
      <c r="J16" s="45">
        <f>SUM(J17+J18)</f>
        <v>2436044.4000000004</v>
      </c>
    </row>
    <row r="17" spans="1:10" ht="15.75">
      <c r="A17" s="58"/>
      <c r="B17" s="242" t="s">
        <v>11</v>
      </c>
      <c r="C17" s="242"/>
      <c r="D17" s="242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34" t="s">
        <v>13</v>
      </c>
      <c r="B19" s="235"/>
      <c r="C19" s="235"/>
      <c r="D19" s="235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42" t="s">
        <v>14</v>
      </c>
      <c r="C20" s="242"/>
      <c r="D20" s="242"/>
      <c r="E20" s="52">
        <v>59895246.32</v>
      </c>
      <c r="F20" s="240" t="s">
        <v>15</v>
      </c>
      <c r="G20" s="241"/>
      <c r="H20" s="241"/>
      <c r="I20" s="241"/>
      <c r="J20" s="45">
        <f>SUM(J21:J23)</f>
        <v>8709424.04</v>
      </c>
    </row>
    <row r="21" spans="1:10" ht="15.75">
      <c r="A21" s="58"/>
      <c r="B21" s="231"/>
      <c r="C21" s="231"/>
      <c r="D21" s="231"/>
      <c r="E21" s="51"/>
      <c r="F21" s="47"/>
      <c r="G21" s="243" t="s">
        <v>16</v>
      </c>
      <c r="H21" s="243"/>
      <c r="I21" s="243"/>
      <c r="J21" s="46">
        <v>2577889.13</v>
      </c>
    </row>
    <row r="22" spans="1:10" ht="15.75">
      <c r="A22" s="234" t="s">
        <v>17</v>
      </c>
      <c r="B22" s="235"/>
      <c r="C22" s="235"/>
      <c r="D22" s="235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42" t="s">
        <v>19</v>
      </c>
      <c r="C23" s="242"/>
      <c r="D23" s="242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44" t="s">
        <v>21</v>
      </c>
      <c r="C24" s="244"/>
      <c r="D24" s="244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44" t="s">
        <v>66</v>
      </c>
      <c r="C25" s="244"/>
      <c r="D25" s="244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44" t="s">
        <v>22</v>
      </c>
      <c r="C26" s="244"/>
      <c r="D26" s="244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4" t="s">
        <v>23</v>
      </c>
      <c r="B28" s="235"/>
      <c r="C28" s="235"/>
      <c r="D28" s="235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4" t="s">
        <v>24</v>
      </c>
      <c r="C29" s="244"/>
      <c r="D29" s="244"/>
      <c r="E29" s="52">
        <f>22394626.64-5701919.73</f>
        <v>16692706.91</v>
      </c>
      <c r="F29" s="245" t="s">
        <v>25</v>
      </c>
      <c r="G29" s="246"/>
      <c r="H29" s="246"/>
      <c r="I29" s="246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4"/>
      <c r="B31" s="235"/>
      <c r="C31" s="235"/>
      <c r="D31" s="235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134"/>
      <c r="E33" s="66"/>
      <c r="F33" s="245" t="s">
        <v>10</v>
      </c>
      <c r="G33" s="246"/>
      <c r="H33" s="246"/>
      <c r="I33" s="246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34" t="s">
        <v>26</v>
      </c>
      <c r="B35" s="235"/>
      <c r="C35" s="235"/>
      <c r="D35" s="235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44" t="s">
        <v>27</v>
      </c>
      <c r="C36" s="244"/>
      <c r="D36" s="244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47" t="s">
        <v>29</v>
      </c>
      <c r="G39" s="248"/>
      <c r="H39" s="248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20" t="s">
        <v>30</v>
      </c>
      <c r="H40" s="220"/>
      <c r="I40" s="220"/>
      <c r="J40" s="52">
        <v>163314977.76</v>
      </c>
    </row>
    <row r="41" spans="1:10" ht="15.75">
      <c r="A41" s="234" t="s">
        <v>81</v>
      </c>
      <c r="B41" s="235"/>
      <c r="C41" s="235"/>
      <c r="D41" s="235"/>
      <c r="E41" s="51">
        <f>E42+E43+E44+E45</f>
        <v>48716855.96</v>
      </c>
      <c r="F41" s="48"/>
      <c r="G41" s="220" t="s">
        <v>32</v>
      </c>
      <c r="H41" s="220"/>
      <c r="I41" s="220"/>
      <c r="J41" s="52">
        <v>6270314</v>
      </c>
    </row>
    <row r="42" spans="1:10" ht="15.75">
      <c r="A42" s="60"/>
      <c r="B42" s="242" t="s">
        <v>19</v>
      </c>
      <c r="C42" s="242"/>
      <c r="D42" s="242"/>
      <c r="E42" s="52">
        <v>13595546.28</v>
      </c>
      <c r="F42" s="48"/>
      <c r="G42" s="220"/>
      <c r="H42" s="220"/>
      <c r="I42" s="220"/>
      <c r="J42" s="52"/>
    </row>
    <row r="43" spans="1:10" ht="15.75">
      <c r="A43" s="60"/>
      <c r="B43" s="244" t="s">
        <v>21</v>
      </c>
      <c r="C43" s="244"/>
      <c r="D43" s="244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44" t="s">
        <v>66</v>
      </c>
      <c r="C44" s="244"/>
      <c r="D44" s="244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44" t="s">
        <v>22</v>
      </c>
      <c r="C45" s="244"/>
      <c r="D45" s="244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34"/>
      <c r="B46" s="235"/>
      <c r="C46" s="235"/>
      <c r="D46" s="235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44"/>
      <c r="C47" s="244"/>
      <c r="D47" s="244"/>
      <c r="E47" s="52"/>
      <c r="F47" s="48"/>
      <c r="G47" s="220" t="s">
        <v>34</v>
      </c>
      <c r="H47" s="220"/>
      <c r="I47" s="220"/>
      <c r="J47" s="52">
        <v>11155142.77</v>
      </c>
      <c r="K47" s="48"/>
      <c r="L47" s="220"/>
      <c r="M47" s="220"/>
      <c r="N47" s="220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20" t="s">
        <v>35</v>
      </c>
      <c r="H48" s="220"/>
      <c r="I48" s="220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44"/>
      <c r="C49" s="244"/>
      <c r="D49" s="244"/>
      <c r="E49" s="52"/>
      <c r="F49" s="48"/>
      <c r="G49" s="220" t="s">
        <v>34</v>
      </c>
      <c r="H49" s="220"/>
      <c r="I49" s="220"/>
      <c r="J49" s="52">
        <v>15268872.77</v>
      </c>
      <c r="K49" s="50"/>
      <c r="L49" s="131"/>
      <c r="M49" s="131"/>
      <c r="N49" s="131"/>
      <c r="O49" s="84"/>
    </row>
    <row r="50" spans="1:15" ht="15.75">
      <c r="A50" s="234" t="s">
        <v>23</v>
      </c>
      <c r="B50" s="235"/>
      <c r="C50" s="235"/>
      <c r="D50" s="235"/>
      <c r="E50" s="51">
        <f>E51+E52</f>
        <v>5701919.73</v>
      </c>
      <c r="F50" s="48"/>
      <c r="G50" s="220" t="s">
        <v>73</v>
      </c>
      <c r="H50" s="220"/>
      <c r="I50" s="220"/>
      <c r="J50" s="52">
        <v>-14473456.22</v>
      </c>
      <c r="K50" s="48"/>
      <c r="L50" s="220"/>
      <c r="M50" s="220"/>
      <c r="N50" s="220"/>
      <c r="O50" s="85"/>
    </row>
    <row r="51" spans="1:15" ht="15.75">
      <c r="A51" s="60"/>
      <c r="B51" s="244" t="s">
        <v>58</v>
      </c>
      <c r="C51" s="244"/>
      <c r="D51" s="244"/>
      <c r="E51" s="52">
        <v>5701919.73</v>
      </c>
      <c r="F51" s="48"/>
      <c r="G51" s="220" t="s">
        <v>36</v>
      </c>
      <c r="H51" s="220"/>
      <c r="I51" s="220"/>
      <c r="J51" s="52">
        <v>0</v>
      </c>
      <c r="K51" s="48"/>
      <c r="L51" s="220"/>
      <c r="M51" s="220"/>
      <c r="N51" s="220"/>
      <c r="O51" s="85"/>
    </row>
    <row r="52" spans="1:15" ht="15.75">
      <c r="A52" s="60"/>
      <c r="B52" s="244"/>
      <c r="C52" s="244"/>
      <c r="D52" s="244"/>
      <c r="E52" s="52"/>
      <c r="F52" s="48"/>
      <c r="G52" s="220" t="s">
        <v>74</v>
      </c>
      <c r="H52" s="220"/>
      <c r="I52" s="220"/>
      <c r="J52" s="52">
        <v>-16941.74</v>
      </c>
      <c r="K52" s="48"/>
      <c r="L52" s="220"/>
      <c r="M52" s="220"/>
      <c r="N52" s="220"/>
      <c r="O52" s="85"/>
    </row>
    <row r="53" spans="1:10" s="19" customFormat="1" ht="15.75">
      <c r="A53" s="230" t="s">
        <v>37</v>
      </c>
      <c r="B53" s="231"/>
      <c r="C53" s="231"/>
      <c r="D53" s="231"/>
      <c r="E53" s="51">
        <f>SUM(E54+E58+E61+E64)</f>
        <v>6229431.69</v>
      </c>
      <c r="F53" s="48"/>
      <c r="G53" s="220" t="s">
        <v>38</v>
      </c>
      <c r="H53" s="220"/>
      <c r="I53" s="220"/>
      <c r="J53" s="52">
        <v>106338.27</v>
      </c>
    </row>
    <row r="54" spans="1:10" ht="15.75">
      <c r="A54" s="234" t="s">
        <v>67</v>
      </c>
      <c r="B54" s="235"/>
      <c r="C54" s="235"/>
      <c r="D54" s="235"/>
      <c r="E54" s="51">
        <f>E55+E56+E57</f>
        <v>3970167.54</v>
      </c>
      <c r="F54" s="48"/>
      <c r="G54" s="220" t="s">
        <v>39</v>
      </c>
      <c r="H54" s="220"/>
      <c r="I54" s="220"/>
      <c r="J54" s="52">
        <v>56602.97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-319096.2</v>
      </c>
      <c r="F57" s="48"/>
      <c r="G57" s="21"/>
      <c r="H57" s="21"/>
      <c r="I57" s="21"/>
      <c r="J57" s="49"/>
    </row>
    <row r="58" spans="1:10" ht="15.75">
      <c r="A58" s="234" t="s">
        <v>70</v>
      </c>
      <c r="B58" s="235"/>
      <c r="C58" s="235"/>
      <c r="D58" s="235"/>
      <c r="E58" s="51">
        <f>E59+E60</f>
        <v>539796.2000000002</v>
      </c>
      <c r="F58" s="48"/>
      <c r="G58" s="220"/>
      <c r="H58" s="220"/>
      <c r="I58" s="220"/>
      <c r="J58" s="52"/>
    </row>
    <row r="59" spans="1:10" ht="15.75">
      <c r="A59" s="58"/>
      <c r="B59" s="242" t="s">
        <v>71</v>
      </c>
      <c r="C59" s="242"/>
      <c r="D59" s="242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42" t="s">
        <v>40</v>
      </c>
      <c r="C60" s="242"/>
      <c r="D60" s="242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34" t="s">
        <v>75</v>
      </c>
      <c r="B61" s="235"/>
      <c r="C61" s="235"/>
      <c r="D61" s="235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-71568.17</v>
      </c>
      <c r="F63" s="48"/>
      <c r="G63" s="130"/>
      <c r="H63" s="130"/>
      <c r="I63" s="130"/>
      <c r="J63" s="49"/>
    </row>
    <row r="64" spans="1:10" ht="15.75">
      <c r="A64" s="249" t="s">
        <v>76</v>
      </c>
      <c r="B64" s="250"/>
      <c r="C64" s="250"/>
      <c r="D64" s="250"/>
      <c r="E64" s="51">
        <f>E65+E66</f>
        <v>1717708.32</v>
      </c>
      <c r="F64" s="48"/>
      <c r="G64" s="130"/>
      <c r="H64" s="220"/>
      <c r="I64" s="220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42" t="s">
        <v>41</v>
      </c>
      <c r="C66" s="242"/>
      <c r="D66" s="242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30" t="s">
        <v>82</v>
      </c>
      <c r="B67" s="231"/>
      <c r="C67" s="231"/>
      <c r="D67" s="231"/>
      <c r="E67" s="51">
        <f>E53+E39+E12</f>
        <v>204825854.89000002</v>
      </c>
      <c r="F67" s="247" t="s">
        <v>44</v>
      </c>
      <c r="G67" s="248"/>
      <c r="H67" s="248"/>
      <c r="I67" s="248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1" t="s">
        <v>45</v>
      </c>
      <c r="B71" s="252"/>
      <c r="C71" s="252"/>
      <c r="D71" s="252"/>
      <c r="E71" s="252"/>
      <c r="F71" s="252" t="s">
        <v>46</v>
      </c>
      <c r="G71" s="252"/>
      <c r="H71" s="252"/>
      <c r="I71" s="252"/>
      <c r="J71" s="253"/>
    </row>
    <row r="72" spans="1:10" ht="15.75">
      <c r="A72" s="254" t="s">
        <v>61</v>
      </c>
      <c r="B72" s="255"/>
      <c r="C72" s="255"/>
      <c r="D72" s="255"/>
      <c r="E72" s="255"/>
      <c r="F72" s="256"/>
      <c r="G72" s="256"/>
      <c r="H72" s="256"/>
      <c r="I72" s="256"/>
      <c r="J72" s="25"/>
    </row>
    <row r="73" spans="1:10" ht="15.75">
      <c r="A73" s="254" t="s">
        <v>59</v>
      </c>
      <c r="B73" s="255"/>
      <c r="C73" s="255"/>
      <c r="D73" s="255"/>
      <c r="E73" s="255"/>
      <c r="F73" s="255" t="s">
        <v>47</v>
      </c>
      <c r="G73" s="255"/>
      <c r="H73" s="255"/>
      <c r="I73" s="255"/>
      <c r="J73" s="257"/>
    </row>
    <row r="74" spans="1:11" s="7" customFormat="1" ht="15.75">
      <c r="A74" s="254" t="s">
        <v>62</v>
      </c>
      <c r="B74" s="255"/>
      <c r="C74" s="255"/>
      <c r="D74" s="255"/>
      <c r="E74" s="255"/>
      <c r="F74" s="255" t="s">
        <v>48</v>
      </c>
      <c r="G74" s="255"/>
      <c r="H74" s="255"/>
      <c r="I74" s="255"/>
      <c r="J74" s="257"/>
      <c r="K74" s="26"/>
    </row>
    <row r="75" spans="1:10" ht="15.75">
      <c r="A75" s="254" t="s">
        <v>49</v>
      </c>
      <c r="B75" s="255"/>
      <c r="C75" s="255"/>
      <c r="D75" s="255"/>
      <c r="E75" s="255"/>
      <c r="F75" s="255" t="s">
        <v>50</v>
      </c>
      <c r="G75" s="255"/>
      <c r="H75" s="255"/>
      <c r="I75" s="255"/>
      <c r="J75" s="257"/>
    </row>
    <row r="76" spans="1:10" s="7" customFormat="1" ht="15.75">
      <c r="A76" s="254" t="s">
        <v>64</v>
      </c>
      <c r="B76" s="255"/>
      <c r="C76" s="255"/>
      <c r="D76" s="255"/>
      <c r="E76" s="255"/>
      <c r="F76" s="261"/>
      <c r="G76" s="261"/>
      <c r="H76" s="261"/>
      <c r="I76" s="261"/>
      <c r="J76" s="262"/>
    </row>
    <row r="77" spans="1:10" ht="15.75">
      <c r="A77" s="254" t="s">
        <v>65</v>
      </c>
      <c r="B77" s="255"/>
      <c r="C77" s="255"/>
      <c r="D77" s="255"/>
      <c r="E77" s="255"/>
      <c r="F77" s="263" t="s">
        <v>51</v>
      </c>
      <c r="G77" s="263"/>
      <c r="H77" s="263"/>
      <c r="I77" s="263"/>
      <c r="J77" s="264"/>
    </row>
    <row r="78" spans="1:10" ht="15.75">
      <c r="A78" s="254" t="s">
        <v>60</v>
      </c>
      <c r="B78" s="255"/>
      <c r="C78" s="255"/>
      <c r="D78" s="255"/>
      <c r="E78" s="255"/>
      <c r="F78" s="255" t="s">
        <v>52</v>
      </c>
      <c r="G78" s="255"/>
      <c r="H78" s="255"/>
      <c r="I78" s="255"/>
      <c r="J78" s="257"/>
    </row>
    <row r="79" spans="1:10" ht="16.5" thickBot="1">
      <c r="A79" s="258" t="s">
        <v>53</v>
      </c>
      <c r="B79" s="259"/>
      <c r="C79" s="259"/>
      <c r="D79" s="259"/>
      <c r="E79" s="259"/>
      <c r="F79" s="259" t="s">
        <v>54</v>
      </c>
      <c r="G79" s="259"/>
      <c r="H79" s="259"/>
      <c r="I79" s="259"/>
      <c r="J79" s="260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4.42187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19.140625" style="27" customWidth="1"/>
    <col min="10" max="10" width="11.57421875" style="28" customWidth="1"/>
    <col min="11" max="12" width="11.57421875" style="5" customWidth="1"/>
    <col min="13" max="13" width="11.140625" style="5" customWidth="1"/>
    <col min="14" max="16384" width="9.140625" style="5" customWidth="1"/>
  </cols>
  <sheetData>
    <row r="1" spans="1:10" ht="12.75">
      <c r="A1" s="204"/>
      <c r="B1" s="205"/>
      <c r="C1" s="205"/>
      <c r="D1" s="206"/>
      <c r="E1" s="206"/>
      <c r="F1" s="205"/>
      <c r="G1" s="205"/>
      <c r="H1" s="205"/>
      <c r="I1" s="206"/>
      <c r="J1" s="207"/>
    </row>
    <row r="2" spans="1:13" ht="21">
      <c r="A2" s="208"/>
      <c r="B2" s="143"/>
      <c r="C2" s="144"/>
      <c r="D2" s="145"/>
      <c r="E2" s="146" t="s">
        <v>0</v>
      </c>
      <c r="F2" s="147"/>
      <c r="G2" s="147"/>
      <c r="H2" s="147"/>
      <c r="I2" s="147"/>
      <c r="J2" s="209"/>
      <c r="K2" s="10"/>
      <c r="L2" s="10"/>
      <c r="M2" s="10"/>
    </row>
    <row r="3" spans="1:13" ht="12.75">
      <c r="A3" s="208"/>
      <c r="B3" s="144"/>
      <c r="C3" s="144"/>
      <c r="D3" s="145"/>
      <c r="E3" s="148" t="s">
        <v>1</v>
      </c>
      <c r="F3" s="149"/>
      <c r="G3" s="149"/>
      <c r="H3" s="149"/>
      <c r="I3" s="149"/>
      <c r="J3" s="210"/>
      <c r="K3" s="13"/>
      <c r="L3" s="13"/>
      <c r="M3" s="13"/>
    </row>
    <row r="4" spans="1:13" ht="12.75">
      <c r="A4" s="208"/>
      <c r="B4" s="278"/>
      <c r="C4" s="278"/>
      <c r="D4" s="211"/>
      <c r="E4" s="148" t="s">
        <v>2</v>
      </c>
      <c r="F4" s="149"/>
      <c r="G4" s="149"/>
      <c r="H4" s="149"/>
      <c r="I4" s="149"/>
      <c r="J4" s="210"/>
      <c r="K4" s="13"/>
      <c r="L4" s="13"/>
      <c r="M4" s="13"/>
    </row>
    <row r="5" spans="1:13" ht="15">
      <c r="A5" s="212"/>
      <c r="B5" s="278"/>
      <c r="C5" s="278"/>
      <c r="D5" s="219"/>
      <c r="E5" s="148" t="s">
        <v>3</v>
      </c>
      <c r="F5" s="149"/>
      <c r="G5" s="149"/>
      <c r="H5" s="149"/>
      <c r="I5" s="149"/>
      <c r="J5" s="210"/>
      <c r="K5" s="13"/>
      <c r="L5" s="13"/>
      <c r="M5" s="13"/>
    </row>
    <row r="6" spans="1:10" ht="15.75" customHeight="1">
      <c r="A6" s="279"/>
      <c r="B6" s="280"/>
      <c r="C6" s="280"/>
      <c r="D6" s="280"/>
      <c r="E6" s="280"/>
      <c r="F6" s="144"/>
      <c r="G6" s="144"/>
      <c r="H6" s="144"/>
      <c r="I6" s="145"/>
      <c r="J6" s="213"/>
    </row>
    <row r="7" spans="1:10" ht="20.25" customHeight="1">
      <c r="A7" s="281" t="s">
        <v>102</v>
      </c>
      <c r="B7" s="282"/>
      <c r="C7" s="282"/>
      <c r="D7" s="282"/>
      <c r="E7" s="282"/>
      <c r="F7" s="282"/>
      <c r="G7" s="282"/>
      <c r="H7" s="282"/>
      <c r="I7" s="282"/>
      <c r="J7" s="283"/>
    </row>
    <row r="8" spans="1:10" ht="15" customHeight="1" thickBot="1">
      <c r="A8" s="281"/>
      <c r="B8" s="282"/>
      <c r="C8" s="282"/>
      <c r="D8" s="282"/>
      <c r="E8" s="282"/>
      <c r="F8" s="282"/>
      <c r="G8" s="282"/>
      <c r="H8" s="282"/>
      <c r="I8" s="282"/>
      <c r="J8" s="283"/>
    </row>
    <row r="9" spans="1:10" s="17" customFormat="1" ht="25.5" customHeight="1" thickBot="1">
      <c r="A9" s="284" t="s">
        <v>4</v>
      </c>
      <c r="B9" s="285"/>
      <c r="C9" s="285"/>
      <c r="D9" s="285"/>
      <c r="E9" s="285"/>
      <c r="F9" s="284" t="s">
        <v>5</v>
      </c>
      <c r="G9" s="285"/>
      <c r="H9" s="285"/>
      <c r="I9" s="285"/>
      <c r="J9" s="286"/>
    </row>
    <row r="10" spans="1:10" s="18" customFormat="1" ht="19.5" customHeight="1">
      <c r="A10" s="150"/>
      <c r="B10" s="151"/>
      <c r="C10" s="151"/>
      <c r="D10" s="151"/>
      <c r="E10" s="201"/>
      <c r="F10" s="40"/>
      <c r="G10" s="41"/>
      <c r="H10" s="41"/>
      <c r="I10" s="41"/>
      <c r="J10" s="42"/>
    </row>
    <row r="11" spans="1:10" s="19" customFormat="1" ht="15.75">
      <c r="A11" s="270" t="s">
        <v>6</v>
      </c>
      <c r="B11" s="271"/>
      <c r="C11" s="271"/>
      <c r="D11" s="271"/>
      <c r="E11" s="172">
        <f>SUM(E13+E15+E18+E21+E27+E30+E33)</f>
        <v>174906</v>
      </c>
      <c r="F11" s="232" t="s">
        <v>7</v>
      </c>
      <c r="G11" s="233"/>
      <c r="H11" s="233"/>
      <c r="I11" s="233"/>
      <c r="J11" s="44">
        <f>J15+J20</f>
        <v>18794</v>
      </c>
    </row>
    <row r="12" spans="1:10" s="19" customFormat="1" ht="15.75">
      <c r="A12" s="152"/>
      <c r="B12" s="153"/>
      <c r="C12" s="153"/>
      <c r="D12" s="153"/>
      <c r="E12" s="172"/>
      <c r="F12" s="217"/>
      <c r="G12" s="218"/>
      <c r="H12" s="193"/>
      <c r="I12" s="218"/>
      <c r="J12" s="44"/>
    </row>
    <row r="13" spans="1:10" s="19" customFormat="1" ht="15.75">
      <c r="A13" s="273" t="s">
        <v>8</v>
      </c>
      <c r="B13" s="274"/>
      <c r="C13" s="274"/>
      <c r="D13" s="274"/>
      <c r="E13" s="171">
        <v>40</v>
      </c>
      <c r="F13" s="217"/>
      <c r="G13" s="236"/>
      <c r="H13" s="236"/>
      <c r="I13" s="236"/>
      <c r="J13" s="44"/>
    </row>
    <row r="14" spans="1:10" s="19" customFormat="1" ht="15.75">
      <c r="A14" s="154"/>
      <c r="B14" s="153"/>
      <c r="C14" s="153"/>
      <c r="D14" s="153"/>
      <c r="E14" s="172"/>
      <c r="F14" s="237"/>
      <c r="G14" s="238"/>
      <c r="H14" s="238"/>
      <c r="I14" s="238"/>
      <c r="J14" s="239"/>
    </row>
    <row r="15" spans="1:12" s="19" customFormat="1" ht="15.75">
      <c r="A15" s="273"/>
      <c r="B15" s="274"/>
      <c r="C15" s="274"/>
      <c r="D15" s="274"/>
      <c r="E15" s="172"/>
      <c r="F15" s="240" t="s">
        <v>10</v>
      </c>
      <c r="G15" s="241"/>
      <c r="H15" s="241"/>
      <c r="I15" s="241"/>
      <c r="J15" s="173">
        <f>SUM(J16+J17+J18)</f>
        <v>9643</v>
      </c>
      <c r="L15" s="142"/>
    </row>
    <row r="16" spans="1:10" ht="15.75">
      <c r="A16" s="154"/>
      <c r="B16" s="269"/>
      <c r="C16" s="269"/>
      <c r="D16" s="269"/>
      <c r="E16" s="172"/>
      <c r="F16" s="217"/>
      <c r="G16" s="186" t="s">
        <v>12</v>
      </c>
      <c r="H16" s="32" t="s">
        <v>63</v>
      </c>
      <c r="I16" s="32"/>
      <c r="J16" s="187">
        <v>6600</v>
      </c>
    </row>
    <row r="17" spans="1:10" ht="15.75">
      <c r="A17" s="154"/>
      <c r="B17" s="153"/>
      <c r="C17" s="153"/>
      <c r="D17" s="153"/>
      <c r="E17" s="172"/>
      <c r="F17" s="217"/>
      <c r="G17" s="186"/>
      <c r="H17" s="186" t="s">
        <v>12</v>
      </c>
      <c r="I17" s="32"/>
      <c r="J17" s="187">
        <v>2728</v>
      </c>
    </row>
    <row r="18" spans="1:10" ht="15.75">
      <c r="A18" s="273" t="s">
        <v>13</v>
      </c>
      <c r="B18" s="274"/>
      <c r="C18" s="274"/>
      <c r="D18" s="274"/>
      <c r="E18" s="172">
        <f>SUM(E19)</f>
        <v>96686</v>
      </c>
      <c r="F18" s="217"/>
      <c r="G18" s="218"/>
      <c r="H18" s="186" t="s">
        <v>84</v>
      </c>
      <c r="I18" s="218"/>
      <c r="J18" s="187">
        <v>315</v>
      </c>
    </row>
    <row r="19" spans="1:12" ht="15.75">
      <c r="A19" s="154"/>
      <c r="B19" s="269" t="s">
        <v>14</v>
      </c>
      <c r="C19" s="269"/>
      <c r="D19" s="269"/>
      <c r="E19" s="171">
        <v>96686</v>
      </c>
      <c r="F19" s="217"/>
      <c r="G19" s="218"/>
      <c r="H19" s="186"/>
      <c r="I19" s="218"/>
      <c r="J19" s="174"/>
      <c r="L19" s="116"/>
    </row>
    <row r="20" spans="1:12" ht="15.75">
      <c r="A20" s="154"/>
      <c r="B20" s="271"/>
      <c r="C20" s="271"/>
      <c r="D20" s="271"/>
      <c r="E20" s="177"/>
      <c r="F20" s="240" t="s">
        <v>15</v>
      </c>
      <c r="G20" s="241"/>
      <c r="H20" s="241"/>
      <c r="I20" s="241"/>
      <c r="J20" s="173">
        <f>SUM(J21:J23)</f>
        <v>9151</v>
      </c>
      <c r="L20" s="141"/>
    </row>
    <row r="21" spans="1:13" ht="15.75">
      <c r="A21" s="273" t="s">
        <v>17</v>
      </c>
      <c r="B21" s="274"/>
      <c r="C21" s="274"/>
      <c r="D21" s="274"/>
      <c r="E21" s="172">
        <f>E22+E23+E24+E25</f>
        <v>44104</v>
      </c>
      <c r="F21" s="47"/>
      <c r="G21" s="243" t="s">
        <v>16</v>
      </c>
      <c r="H21" s="243"/>
      <c r="I21" s="243"/>
      <c r="J21" s="187">
        <v>1823</v>
      </c>
      <c r="L21" s="140"/>
      <c r="M21" s="140"/>
    </row>
    <row r="22" spans="1:13" ht="15.75">
      <c r="A22" s="154"/>
      <c r="B22" s="269" t="s">
        <v>19</v>
      </c>
      <c r="C22" s="269"/>
      <c r="D22" s="269"/>
      <c r="E22" s="171">
        <v>7452</v>
      </c>
      <c r="F22" s="47"/>
      <c r="G22" s="186" t="s">
        <v>18</v>
      </c>
      <c r="H22" s="186" t="s">
        <v>18</v>
      </c>
      <c r="I22" s="186"/>
      <c r="J22" s="187">
        <v>774</v>
      </c>
      <c r="L22" s="140"/>
      <c r="M22"/>
    </row>
    <row r="23" spans="1:13" ht="15.75">
      <c r="A23" s="154"/>
      <c r="B23" s="277" t="s">
        <v>21</v>
      </c>
      <c r="C23" s="277"/>
      <c r="D23" s="277"/>
      <c r="E23" s="171">
        <v>36514</v>
      </c>
      <c r="F23" s="47"/>
      <c r="G23" s="186" t="s">
        <v>20</v>
      </c>
      <c r="H23" s="186" t="s">
        <v>20</v>
      </c>
      <c r="I23" s="186"/>
      <c r="J23" s="187">
        <v>6554</v>
      </c>
      <c r="M23" s="140"/>
    </row>
    <row r="24" spans="1:12" ht="15.75">
      <c r="A24" s="158"/>
      <c r="B24" s="277" t="s">
        <v>66</v>
      </c>
      <c r="C24" s="277"/>
      <c r="D24" s="277"/>
      <c r="E24" s="171">
        <v>3183</v>
      </c>
      <c r="F24" s="48"/>
      <c r="G24" s="216"/>
      <c r="H24" s="216"/>
      <c r="I24" s="216"/>
      <c r="J24" s="174"/>
      <c r="L24" s="140"/>
    </row>
    <row r="25" spans="1:10" ht="15.75">
      <c r="A25" s="154"/>
      <c r="B25" s="277" t="s">
        <v>22</v>
      </c>
      <c r="C25" s="277"/>
      <c r="D25" s="277"/>
      <c r="E25" s="171">
        <v>-3045</v>
      </c>
      <c r="F25" s="48"/>
      <c r="G25" s="216"/>
      <c r="H25" s="216"/>
      <c r="I25" s="216"/>
      <c r="J25" s="179"/>
    </row>
    <row r="26" spans="1:12" ht="15.75">
      <c r="A26" s="154"/>
      <c r="B26" s="157"/>
      <c r="C26" s="157"/>
      <c r="D26" s="159"/>
      <c r="E26" s="178"/>
      <c r="F26" s="48"/>
      <c r="G26" s="21"/>
      <c r="H26" s="21"/>
      <c r="I26" s="21"/>
      <c r="J26" s="179"/>
      <c r="L26" s="141"/>
    </row>
    <row r="27" spans="1:12" ht="15.75">
      <c r="A27" s="273" t="s">
        <v>23</v>
      </c>
      <c r="B27" s="274"/>
      <c r="C27" s="274"/>
      <c r="D27" s="274"/>
      <c r="E27" s="172">
        <f>E28+E29</f>
        <v>28822</v>
      </c>
      <c r="F27" s="50" t="s">
        <v>55</v>
      </c>
      <c r="G27" s="21"/>
      <c r="H27" s="21"/>
      <c r="I27" s="21"/>
      <c r="J27" s="191">
        <f>J28+J38+J45</f>
        <v>220303</v>
      </c>
      <c r="L27" s="116"/>
    </row>
    <row r="28" spans="1:12" ht="15.75">
      <c r="A28" s="154"/>
      <c r="B28" s="277" t="s">
        <v>24</v>
      </c>
      <c r="C28" s="277"/>
      <c r="D28" s="277"/>
      <c r="E28" s="171">
        <v>28822</v>
      </c>
      <c r="F28" s="245" t="s">
        <v>25</v>
      </c>
      <c r="G28" s="246"/>
      <c r="H28" s="246"/>
      <c r="I28" s="246"/>
      <c r="J28" s="175">
        <f>J32</f>
        <v>33664</v>
      </c>
      <c r="L28" s="116"/>
    </row>
    <row r="29" spans="1:10" ht="15.75">
      <c r="A29" s="154"/>
      <c r="B29" s="157" t="s">
        <v>85</v>
      </c>
      <c r="C29" s="157"/>
      <c r="D29" s="159"/>
      <c r="E29" s="171">
        <v>0</v>
      </c>
      <c r="F29" s="48"/>
      <c r="G29" s="21"/>
      <c r="H29" s="21"/>
      <c r="I29" s="21"/>
      <c r="J29" s="176"/>
    </row>
    <row r="30" spans="1:10" ht="15.75" hidden="1">
      <c r="A30" s="273"/>
      <c r="B30" s="274"/>
      <c r="C30" s="274"/>
      <c r="D30" s="274"/>
      <c r="E30" s="178"/>
      <c r="F30" s="48"/>
      <c r="G30" s="21"/>
      <c r="H30" s="21"/>
      <c r="I30" s="21"/>
      <c r="J30" s="176"/>
    </row>
    <row r="31" spans="1:10" ht="15.75" hidden="1">
      <c r="A31" s="160"/>
      <c r="B31" s="269"/>
      <c r="C31" s="269"/>
      <c r="D31" s="155"/>
      <c r="E31" s="178"/>
      <c r="F31" s="67"/>
      <c r="G31" s="68"/>
      <c r="H31" s="68"/>
      <c r="I31" s="68"/>
      <c r="J31" s="176"/>
    </row>
    <row r="32" spans="1:12" ht="15.75">
      <c r="A32" s="160"/>
      <c r="B32" s="269"/>
      <c r="C32" s="269"/>
      <c r="D32" s="155"/>
      <c r="E32" s="178"/>
      <c r="F32" s="245" t="s">
        <v>10</v>
      </c>
      <c r="G32" s="246"/>
      <c r="H32" s="246"/>
      <c r="I32" s="246"/>
      <c r="J32" s="175">
        <f>SUM(J33+J34+J35)</f>
        <v>33664</v>
      </c>
      <c r="L32" s="116"/>
    </row>
    <row r="33" spans="1:10" ht="15.75">
      <c r="A33" s="188" t="s">
        <v>26</v>
      </c>
      <c r="B33" s="189"/>
      <c r="C33" s="189"/>
      <c r="D33" s="189"/>
      <c r="E33" s="172">
        <f>E34+E35</f>
        <v>5254</v>
      </c>
      <c r="F33" s="48"/>
      <c r="G33" s="21" t="s">
        <v>57</v>
      </c>
      <c r="H33" s="21" t="s">
        <v>57</v>
      </c>
      <c r="I33" s="21"/>
      <c r="J33" s="194">
        <v>28143</v>
      </c>
    </row>
    <row r="34" spans="1:10" ht="15.75">
      <c r="A34" s="154"/>
      <c r="B34" s="277" t="s">
        <v>27</v>
      </c>
      <c r="C34" s="277"/>
      <c r="D34" s="277"/>
      <c r="E34" s="171">
        <v>5889</v>
      </c>
      <c r="F34" s="67"/>
      <c r="G34" s="68"/>
      <c r="H34" s="21" t="s">
        <v>12</v>
      </c>
      <c r="I34" s="21"/>
      <c r="J34" s="194">
        <v>4654</v>
      </c>
    </row>
    <row r="35" spans="1:10" ht="15.75">
      <c r="A35" s="154"/>
      <c r="B35" s="277" t="s">
        <v>85</v>
      </c>
      <c r="C35" s="277"/>
      <c r="D35" s="277"/>
      <c r="E35" s="171">
        <v>-635</v>
      </c>
      <c r="F35" s="48"/>
      <c r="G35" s="21"/>
      <c r="H35" s="21" t="s">
        <v>84</v>
      </c>
      <c r="I35" s="21"/>
      <c r="J35" s="187">
        <v>867</v>
      </c>
    </row>
    <row r="36" spans="1:10" ht="15.75">
      <c r="A36" s="154"/>
      <c r="B36" s="156"/>
      <c r="C36" s="156"/>
      <c r="D36" s="156"/>
      <c r="E36" s="178"/>
      <c r="F36" s="48"/>
      <c r="G36" s="21"/>
      <c r="H36" s="21"/>
      <c r="I36" s="21"/>
      <c r="J36" s="179"/>
    </row>
    <row r="37" spans="1:10" ht="15.75">
      <c r="A37" s="158" t="s">
        <v>55</v>
      </c>
      <c r="B37" s="156"/>
      <c r="C37" s="156"/>
      <c r="D37" s="156"/>
      <c r="E37" s="190">
        <f>E38+E52</f>
        <v>64191.26374</v>
      </c>
      <c r="F37" s="48"/>
      <c r="G37" s="21"/>
      <c r="H37" s="21"/>
      <c r="I37" s="21"/>
      <c r="J37" s="179"/>
    </row>
    <row r="38" spans="1:10" ht="15.75">
      <c r="A38" s="161" t="s">
        <v>28</v>
      </c>
      <c r="B38" s="157"/>
      <c r="C38" s="157"/>
      <c r="D38" s="159"/>
      <c r="E38" s="171">
        <f>E40+E49</f>
        <v>59920</v>
      </c>
      <c r="F38" s="247" t="s">
        <v>29</v>
      </c>
      <c r="G38" s="248"/>
      <c r="H38" s="248"/>
      <c r="I38" s="21"/>
      <c r="J38" s="175">
        <f>SUM(J39:J43)</f>
        <v>185160</v>
      </c>
    </row>
    <row r="39" spans="1:10" ht="15.75">
      <c r="A39" s="162"/>
      <c r="B39" s="157"/>
      <c r="C39" s="157"/>
      <c r="D39" s="159"/>
      <c r="E39" s="178"/>
      <c r="F39" s="48"/>
      <c r="G39" s="220" t="s">
        <v>30</v>
      </c>
      <c r="H39" s="220"/>
      <c r="I39" s="220"/>
      <c r="J39" s="187">
        <v>173150</v>
      </c>
    </row>
    <row r="40" spans="1:10" ht="17.25" customHeight="1">
      <c r="A40" s="273" t="s">
        <v>81</v>
      </c>
      <c r="B40" s="274"/>
      <c r="C40" s="274"/>
      <c r="D40" s="274"/>
      <c r="E40" s="172">
        <f>E41+E42+E43+E44</f>
        <v>55519</v>
      </c>
      <c r="F40" s="48"/>
      <c r="G40" s="220" t="s">
        <v>88</v>
      </c>
      <c r="H40" s="220"/>
      <c r="I40" s="220"/>
      <c r="J40" s="187">
        <v>0</v>
      </c>
    </row>
    <row r="41" spans="1:10" ht="15.75">
      <c r="A41" s="158"/>
      <c r="B41" s="269" t="s">
        <v>19</v>
      </c>
      <c r="C41" s="269"/>
      <c r="D41" s="269"/>
      <c r="E41" s="171">
        <v>3641</v>
      </c>
      <c r="F41" s="48"/>
      <c r="G41" s="220" t="s">
        <v>92</v>
      </c>
      <c r="H41" s="220"/>
      <c r="I41" s="220"/>
      <c r="J41" s="187">
        <v>3569</v>
      </c>
    </row>
    <row r="42" spans="1:10" ht="15.75">
      <c r="A42" s="158"/>
      <c r="B42" s="277" t="s">
        <v>21</v>
      </c>
      <c r="C42" s="277"/>
      <c r="D42" s="277"/>
      <c r="E42" s="171">
        <v>47085</v>
      </c>
      <c r="F42" s="48"/>
      <c r="G42" s="220" t="s">
        <v>90</v>
      </c>
      <c r="H42" s="220"/>
      <c r="I42" s="220"/>
      <c r="J42" s="187">
        <v>4866</v>
      </c>
    </row>
    <row r="43" spans="1:10" ht="15.75">
      <c r="A43" s="158"/>
      <c r="B43" s="277" t="s">
        <v>66</v>
      </c>
      <c r="C43" s="277"/>
      <c r="D43" s="277"/>
      <c r="E43" s="171">
        <v>7466</v>
      </c>
      <c r="F43" s="48"/>
      <c r="G43" s="220" t="s">
        <v>91</v>
      </c>
      <c r="H43" s="220"/>
      <c r="I43" s="220"/>
      <c r="J43" s="187">
        <v>3575</v>
      </c>
    </row>
    <row r="44" spans="1:10" ht="15.75">
      <c r="A44" s="158"/>
      <c r="B44" s="277" t="s">
        <v>22</v>
      </c>
      <c r="C44" s="277"/>
      <c r="D44" s="277"/>
      <c r="E44" s="171">
        <v>-2673</v>
      </c>
      <c r="F44" s="48"/>
      <c r="G44" s="21"/>
      <c r="H44" s="21"/>
      <c r="I44" s="21"/>
      <c r="J44" s="184"/>
    </row>
    <row r="45" spans="1:11" ht="15" customHeight="1">
      <c r="A45" s="273"/>
      <c r="B45" s="274"/>
      <c r="C45" s="274"/>
      <c r="D45" s="274"/>
      <c r="E45" s="177"/>
      <c r="F45" s="50" t="s">
        <v>33</v>
      </c>
      <c r="G45" s="215"/>
      <c r="H45" s="215"/>
      <c r="I45" s="215"/>
      <c r="J45" s="170">
        <f>SUM(J48:J54)</f>
        <v>1479</v>
      </c>
      <c r="K45" s="21"/>
    </row>
    <row r="46" spans="1:11" ht="15.75" customHeight="1" hidden="1">
      <c r="A46" s="158"/>
      <c r="B46" s="277"/>
      <c r="C46" s="277"/>
      <c r="D46" s="277"/>
      <c r="E46" s="66"/>
      <c r="F46" s="48"/>
      <c r="G46" s="220" t="s">
        <v>34</v>
      </c>
      <c r="H46" s="220"/>
      <c r="I46" s="220"/>
      <c r="J46" s="176">
        <v>11155142.77</v>
      </c>
      <c r="K46" s="21"/>
    </row>
    <row r="47" spans="1:11" ht="15.75" customHeight="1" hidden="1">
      <c r="A47" s="158"/>
      <c r="B47" s="156"/>
      <c r="C47" s="156"/>
      <c r="D47" s="156"/>
      <c r="E47" s="66"/>
      <c r="F47" s="48"/>
      <c r="G47" s="220" t="s">
        <v>35</v>
      </c>
      <c r="H47" s="220"/>
      <c r="I47" s="220"/>
      <c r="J47" s="176">
        <v>-10361959.04</v>
      </c>
      <c r="K47" s="21"/>
    </row>
    <row r="48" spans="1:11" ht="15.75">
      <c r="A48" s="158"/>
      <c r="B48" s="277"/>
      <c r="C48" s="277"/>
      <c r="D48" s="277"/>
      <c r="E48" s="66"/>
      <c r="F48" s="48"/>
      <c r="G48" s="220" t="s">
        <v>34</v>
      </c>
      <c r="H48" s="220"/>
      <c r="I48" s="220"/>
      <c r="J48" s="170">
        <v>17071</v>
      </c>
      <c r="K48" s="200"/>
    </row>
    <row r="49" spans="1:15" ht="15.75">
      <c r="A49" s="273" t="s">
        <v>23</v>
      </c>
      <c r="B49" s="274"/>
      <c r="C49" s="274"/>
      <c r="D49" s="274"/>
      <c r="E49" s="172">
        <f>E50+E51</f>
        <v>4401</v>
      </c>
      <c r="F49" s="48"/>
      <c r="G49" s="216"/>
      <c r="H49" s="220" t="s">
        <v>36</v>
      </c>
      <c r="I49" s="220"/>
      <c r="J49" s="170">
        <v>0</v>
      </c>
      <c r="O49" s="7"/>
    </row>
    <row r="50" spans="1:10" ht="15.75">
      <c r="A50" s="158"/>
      <c r="B50" s="277" t="s">
        <v>58</v>
      </c>
      <c r="C50" s="277"/>
      <c r="D50" s="277"/>
      <c r="E50" s="192">
        <v>4401</v>
      </c>
      <c r="F50" s="48"/>
      <c r="G50" s="220" t="s">
        <v>73</v>
      </c>
      <c r="H50" s="220"/>
      <c r="I50" s="220"/>
      <c r="J50" s="170">
        <v>-13280</v>
      </c>
    </row>
    <row r="51" spans="1:11" ht="15.75">
      <c r="A51" s="158"/>
      <c r="B51" s="277"/>
      <c r="C51" s="277"/>
      <c r="D51" s="277"/>
      <c r="E51" s="66"/>
      <c r="F51" s="48"/>
      <c r="G51" s="220" t="s">
        <v>86</v>
      </c>
      <c r="H51" s="220"/>
      <c r="I51" s="220"/>
      <c r="J51" s="170">
        <v>-10</v>
      </c>
      <c r="K51" s="21"/>
    </row>
    <row r="52" spans="1:13" s="19" customFormat="1" ht="15.75">
      <c r="A52" s="270" t="s">
        <v>37</v>
      </c>
      <c r="B52" s="271"/>
      <c r="C52" s="271"/>
      <c r="D52" s="271"/>
      <c r="E52" s="169">
        <f>SUM(E53+E57+E60+E63)</f>
        <v>4271.26374</v>
      </c>
      <c r="F52" s="48"/>
      <c r="G52" s="220" t="s">
        <v>98</v>
      </c>
      <c r="H52" s="220"/>
      <c r="I52" s="220"/>
      <c r="J52" s="170">
        <v>-2302</v>
      </c>
      <c r="L52" s="5"/>
      <c r="M52" s="5"/>
    </row>
    <row r="53" spans="1:10" ht="15.75">
      <c r="A53" s="273" t="s">
        <v>67</v>
      </c>
      <c r="B53" s="274"/>
      <c r="C53" s="274"/>
      <c r="D53" s="274"/>
      <c r="E53" s="169">
        <f>E54+E55+E56</f>
        <v>3664.2637400000003</v>
      </c>
      <c r="F53" s="48"/>
      <c r="G53" s="220" t="s">
        <v>94</v>
      </c>
      <c r="H53" s="220"/>
      <c r="I53" s="220"/>
      <c r="J53" s="170">
        <v>0</v>
      </c>
    </row>
    <row r="54" spans="1:10" ht="15.75">
      <c r="A54" s="154"/>
      <c r="B54" s="269" t="s">
        <v>68</v>
      </c>
      <c r="C54" s="269"/>
      <c r="D54" s="269"/>
      <c r="E54" s="171">
        <f>2421898/1000</f>
        <v>2421.898</v>
      </c>
      <c r="F54" s="48"/>
      <c r="G54" s="220"/>
      <c r="H54" s="220"/>
      <c r="I54" s="220"/>
      <c r="J54" s="170"/>
    </row>
    <row r="55" spans="1:10" ht="15.75">
      <c r="A55" s="154"/>
      <c r="B55" s="269" t="s">
        <v>69</v>
      </c>
      <c r="C55" s="269"/>
      <c r="D55" s="269"/>
      <c r="E55" s="171">
        <f>1867365.74/1000</f>
        <v>1867.36574</v>
      </c>
      <c r="F55" s="48"/>
      <c r="G55" s="21"/>
      <c r="H55" s="21"/>
      <c r="I55" s="21"/>
      <c r="J55" s="179"/>
    </row>
    <row r="56" spans="1:10" ht="15.75">
      <c r="A56" s="154"/>
      <c r="B56" s="269" t="s">
        <v>40</v>
      </c>
      <c r="C56" s="269"/>
      <c r="D56" s="269"/>
      <c r="E56" s="171">
        <v>-625</v>
      </c>
      <c r="F56" s="48"/>
      <c r="G56" s="21"/>
      <c r="H56" s="21"/>
      <c r="I56" s="21"/>
      <c r="J56" s="179"/>
    </row>
    <row r="57" spans="1:10" ht="15.75">
      <c r="A57" s="273" t="s">
        <v>70</v>
      </c>
      <c r="B57" s="274"/>
      <c r="C57" s="274"/>
      <c r="D57" s="274"/>
      <c r="E57" s="169">
        <f>E58+E59</f>
        <v>322</v>
      </c>
      <c r="F57" s="48"/>
      <c r="G57" s="21"/>
      <c r="H57" s="21"/>
      <c r="I57" s="21"/>
      <c r="J57" s="179"/>
    </row>
    <row r="58" spans="1:10" ht="15.75">
      <c r="A58" s="154"/>
      <c r="B58" s="269" t="s">
        <v>71</v>
      </c>
      <c r="C58" s="269"/>
      <c r="D58" s="269"/>
      <c r="E58" s="171">
        <v>1383</v>
      </c>
      <c r="F58" s="48"/>
      <c r="G58" s="220"/>
      <c r="H58" s="220"/>
      <c r="I58" s="220"/>
      <c r="J58" s="176"/>
    </row>
    <row r="59" spans="1:10" ht="15.75">
      <c r="A59" s="154"/>
      <c r="B59" s="269" t="s">
        <v>40</v>
      </c>
      <c r="C59" s="269"/>
      <c r="D59" s="269"/>
      <c r="E59" s="171">
        <v>-1061</v>
      </c>
      <c r="F59" s="48"/>
      <c r="G59" s="216"/>
      <c r="H59" s="216"/>
      <c r="I59" s="216"/>
      <c r="J59" s="179"/>
    </row>
    <row r="60" spans="1:10" ht="15.75">
      <c r="A60" s="273" t="s">
        <v>75</v>
      </c>
      <c r="B60" s="274"/>
      <c r="C60" s="274"/>
      <c r="D60" s="274"/>
      <c r="E60" s="169">
        <f>E61+E62</f>
        <v>0</v>
      </c>
      <c r="F60" s="48"/>
      <c r="G60" s="216"/>
      <c r="H60" s="216"/>
      <c r="I60" s="216"/>
      <c r="J60" s="179"/>
    </row>
    <row r="61" spans="1:10" ht="15.75">
      <c r="A61" s="154"/>
      <c r="B61" s="269" t="s">
        <v>42</v>
      </c>
      <c r="C61" s="269"/>
      <c r="D61" s="269"/>
      <c r="E61" s="170">
        <v>0</v>
      </c>
      <c r="F61" s="48"/>
      <c r="G61" s="21"/>
      <c r="H61" s="35"/>
      <c r="I61" s="21"/>
      <c r="J61" s="180"/>
    </row>
    <row r="62" spans="1:10" ht="15.75">
      <c r="A62" s="154"/>
      <c r="B62" s="269" t="s">
        <v>41</v>
      </c>
      <c r="C62" s="269"/>
      <c r="D62" s="269"/>
      <c r="E62" s="170">
        <v>0</v>
      </c>
      <c r="F62" s="48"/>
      <c r="G62" s="21"/>
      <c r="H62" s="21"/>
      <c r="I62" s="21"/>
      <c r="J62" s="180"/>
    </row>
    <row r="63" spans="1:10" ht="15.75">
      <c r="A63" s="275" t="s">
        <v>76</v>
      </c>
      <c r="B63" s="276"/>
      <c r="C63" s="276"/>
      <c r="D63" s="276"/>
      <c r="E63" s="169">
        <f>E64+E65</f>
        <v>285</v>
      </c>
      <c r="F63" s="48"/>
      <c r="G63" s="216"/>
      <c r="H63" s="216"/>
      <c r="I63" s="216"/>
      <c r="J63" s="179"/>
    </row>
    <row r="64" spans="1:10" ht="15.75">
      <c r="A64" s="154"/>
      <c r="B64" s="269" t="s">
        <v>56</v>
      </c>
      <c r="C64" s="269"/>
      <c r="D64" s="269"/>
      <c r="E64" s="171">
        <v>394</v>
      </c>
      <c r="F64" s="48"/>
      <c r="G64" s="216"/>
      <c r="H64" s="216"/>
      <c r="I64" s="216"/>
      <c r="J64" s="179"/>
    </row>
    <row r="65" spans="1:10" ht="15.75">
      <c r="A65" s="154"/>
      <c r="B65" s="269" t="s">
        <v>41</v>
      </c>
      <c r="C65" s="269"/>
      <c r="D65" s="269"/>
      <c r="E65" s="171">
        <v>-109</v>
      </c>
      <c r="F65" s="48"/>
      <c r="G65" s="216"/>
      <c r="H65" s="216"/>
      <c r="I65" s="216"/>
      <c r="J65" s="179"/>
    </row>
    <row r="66" spans="1:12" s="19" customFormat="1" ht="24" customHeight="1">
      <c r="A66" s="270" t="s">
        <v>82</v>
      </c>
      <c r="B66" s="271"/>
      <c r="C66" s="271"/>
      <c r="D66" s="271"/>
      <c r="E66" s="169">
        <f>(E52+E38+E11)</f>
        <v>239097.26374</v>
      </c>
      <c r="F66" s="214" t="s">
        <v>44</v>
      </c>
      <c r="G66" s="216"/>
      <c r="H66" s="215"/>
      <c r="I66" s="215"/>
      <c r="J66" s="175">
        <f>J38+J11+J28+J45</f>
        <v>239097</v>
      </c>
      <c r="L66" s="70"/>
    </row>
    <row r="67" spans="1:10" s="19" customFormat="1" ht="16.5" thickBot="1">
      <c r="A67" s="163"/>
      <c r="B67" s="164"/>
      <c r="C67" s="164"/>
      <c r="D67" s="164"/>
      <c r="E67" s="165"/>
      <c r="F67" s="166"/>
      <c r="G67" s="215"/>
      <c r="H67" s="167"/>
      <c r="I67" s="167"/>
      <c r="J67" s="168"/>
    </row>
    <row r="68" spans="1:10" s="7" customFormat="1" ht="21" customHeight="1" thickBot="1">
      <c r="A68" s="202"/>
      <c r="B68" s="38"/>
      <c r="C68" s="38"/>
      <c r="D68" s="38"/>
      <c r="E68" s="38"/>
      <c r="F68" s="38"/>
      <c r="G68" s="167"/>
      <c r="H68" s="38"/>
      <c r="I68" s="38"/>
      <c r="J68" s="203"/>
    </row>
    <row r="69" spans="1:10" s="7" customFormat="1" ht="15.75">
      <c r="A69" s="181"/>
      <c r="B69" s="182"/>
      <c r="C69" s="182"/>
      <c r="D69" s="182"/>
      <c r="E69" s="182"/>
      <c r="F69" s="182"/>
      <c r="G69" s="38"/>
      <c r="H69" s="182"/>
      <c r="I69" s="182"/>
      <c r="J69" s="183"/>
    </row>
    <row r="70" spans="1:10" s="7" customFormat="1" ht="15.75">
      <c r="A70" s="272" t="s">
        <v>45</v>
      </c>
      <c r="B70" s="252"/>
      <c r="C70" s="252"/>
      <c r="D70" s="252"/>
      <c r="E70" s="252"/>
      <c r="F70" s="252" t="s">
        <v>46</v>
      </c>
      <c r="G70" s="252"/>
      <c r="H70" s="252"/>
      <c r="I70" s="252"/>
      <c r="J70" s="196"/>
    </row>
    <row r="71" spans="1:10" ht="15.75">
      <c r="A71" s="268" t="s">
        <v>93</v>
      </c>
      <c r="B71" s="263"/>
      <c r="C71" s="263"/>
      <c r="D71" s="263"/>
      <c r="E71" s="263"/>
      <c r="F71" s="255" t="s">
        <v>99</v>
      </c>
      <c r="G71" s="255"/>
      <c r="H71" s="255"/>
      <c r="I71" s="255"/>
      <c r="J71" s="197"/>
    </row>
    <row r="72" spans="1:10" ht="15.75">
      <c r="A72" s="265" t="s">
        <v>87</v>
      </c>
      <c r="B72" s="255"/>
      <c r="C72" s="255"/>
      <c r="D72" s="255"/>
      <c r="E72" s="255"/>
      <c r="F72" s="255" t="s">
        <v>89</v>
      </c>
      <c r="G72" s="255"/>
      <c r="H72" s="255"/>
      <c r="I72" s="255"/>
      <c r="J72" s="197"/>
    </row>
    <row r="73" spans="1:11" s="7" customFormat="1" ht="15.75">
      <c r="A73" s="268" t="s">
        <v>52</v>
      </c>
      <c r="B73" s="263"/>
      <c r="C73" s="263"/>
      <c r="D73" s="263"/>
      <c r="E73" s="263"/>
      <c r="F73" s="255" t="s">
        <v>95</v>
      </c>
      <c r="G73" s="255"/>
      <c r="H73" s="255"/>
      <c r="I73" s="255"/>
      <c r="J73" s="197"/>
      <c r="K73" s="26"/>
    </row>
    <row r="74" spans="1:10" ht="15.75">
      <c r="A74" s="265" t="s">
        <v>96</v>
      </c>
      <c r="B74" s="255"/>
      <c r="C74" s="255"/>
      <c r="D74" s="255"/>
      <c r="E74" s="255"/>
      <c r="F74" s="255"/>
      <c r="G74" s="255"/>
      <c r="H74" s="255"/>
      <c r="I74" s="255"/>
      <c r="J74" s="197"/>
    </row>
    <row r="75" spans="1:10" s="7" customFormat="1" ht="15.75">
      <c r="A75" s="268"/>
      <c r="B75" s="263"/>
      <c r="C75" s="263"/>
      <c r="D75" s="263"/>
      <c r="E75" s="263"/>
      <c r="F75" s="263" t="s">
        <v>97</v>
      </c>
      <c r="G75" s="287"/>
      <c r="H75" s="287"/>
      <c r="I75" s="287"/>
      <c r="J75" s="185"/>
    </row>
    <row r="76" spans="1:10" ht="15.75">
      <c r="A76" s="265"/>
      <c r="B76" s="255"/>
      <c r="C76" s="255"/>
      <c r="D76" s="255"/>
      <c r="E76" s="255"/>
      <c r="F76" s="255" t="s">
        <v>101</v>
      </c>
      <c r="G76" s="255"/>
      <c r="H76" s="255"/>
      <c r="I76" s="255"/>
      <c r="J76" s="195"/>
    </row>
    <row r="77" spans="1:10" ht="15.75">
      <c r="A77" s="265"/>
      <c r="B77" s="255"/>
      <c r="C77" s="255"/>
      <c r="D77" s="255"/>
      <c r="E77" s="255"/>
      <c r="F77" s="255" t="s">
        <v>100</v>
      </c>
      <c r="G77" s="255"/>
      <c r="H77" s="255"/>
      <c r="I77" s="255"/>
      <c r="J77" s="197"/>
    </row>
    <row r="78" spans="1:10" ht="16.5" thickBot="1">
      <c r="A78" s="266"/>
      <c r="B78" s="267"/>
      <c r="C78" s="267"/>
      <c r="D78" s="267"/>
      <c r="E78" s="267"/>
      <c r="F78" s="267"/>
      <c r="G78" s="267"/>
      <c r="H78" s="267"/>
      <c r="I78" s="267"/>
      <c r="J78" s="199"/>
    </row>
    <row r="79" ht="16.5" thickBot="1">
      <c r="G79" s="198"/>
    </row>
    <row r="80" spans="1:10" ht="12.75">
      <c r="A80" s="29"/>
      <c r="B80" s="29"/>
      <c r="C80" s="29"/>
      <c r="D80" s="29"/>
      <c r="E80" s="29"/>
      <c r="F80" s="29"/>
      <c r="H80" s="29"/>
      <c r="I80" s="29"/>
      <c r="J80" s="29"/>
    </row>
    <row r="81" ht="12.75">
      <c r="G81" s="29"/>
    </row>
    <row r="83" ht="12.75">
      <c r="F83" s="30"/>
    </row>
    <row r="85" ht="12.75">
      <c r="J85" s="31"/>
    </row>
  </sheetData>
  <sheetProtection/>
  <mergeCells count="93">
    <mergeCell ref="A77:E77"/>
    <mergeCell ref="F77:I77"/>
    <mergeCell ref="A78:E78"/>
    <mergeCell ref="F78:I78"/>
    <mergeCell ref="A74:E74"/>
    <mergeCell ref="F74:I74"/>
    <mergeCell ref="A75:E75"/>
    <mergeCell ref="F75:I75"/>
    <mergeCell ref="A76:E76"/>
    <mergeCell ref="F76:I76"/>
    <mergeCell ref="F70:I70"/>
    <mergeCell ref="A71:E71"/>
    <mergeCell ref="F71:I71"/>
    <mergeCell ref="A72:E72"/>
    <mergeCell ref="F72:I72"/>
    <mergeCell ref="A73:E73"/>
    <mergeCell ref="F73:I73"/>
    <mergeCell ref="B62:D62"/>
    <mergeCell ref="A63:D63"/>
    <mergeCell ref="B64:D64"/>
    <mergeCell ref="B65:D65"/>
    <mergeCell ref="A66:D66"/>
    <mergeCell ref="A70:E70"/>
    <mergeCell ref="A57:D57"/>
    <mergeCell ref="B58:D58"/>
    <mergeCell ref="G58:I58"/>
    <mergeCell ref="B59:D59"/>
    <mergeCell ref="A60:D60"/>
    <mergeCell ref="B61:D61"/>
    <mergeCell ref="A53:D53"/>
    <mergeCell ref="G53:I53"/>
    <mergeCell ref="B54:D54"/>
    <mergeCell ref="G54:I54"/>
    <mergeCell ref="B55:D55"/>
    <mergeCell ref="B56:D56"/>
    <mergeCell ref="B50:D50"/>
    <mergeCell ref="G50:I50"/>
    <mergeCell ref="B51:D51"/>
    <mergeCell ref="G51:I51"/>
    <mergeCell ref="A52:D52"/>
    <mergeCell ref="G52:I52"/>
    <mergeCell ref="B46:D46"/>
    <mergeCell ref="G46:I46"/>
    <mergeCell ref="G47:I47"/>
    <mergeCell ref="B48:D48"/>
    <mergeCell ref="G48:I48"/>
    <mergeCell ref="A49:D49"/>
    <mergeCell ref="H49:I49"/>
    <mergeCell ref="B42:D42"/>
    <mergeCell ref="G42:I42"/>
    <mergeCell ref="B43:D43"/>
    <mergeCell ref="G43:I43"/>
    <mergeCell ref="B44:D44"/>
    <mergeCell ref="A45:D45"/>
    <mergeCell ref="B35:D35"/>
    <mergeCell ref="F38:H38"/>
    <mergeCell ref="G39:I39"/>
    <mergeCell ref="A40:D40"/>
    <mergeCell ref="G40:I40"/>
    <mergeCell ref="B41:D41"/>
    <mergeCell ref="G41:I41"/>
    <mergeCell ref="F28:I28"/>
    <mergeCell ref="A30:D30"/>
    <mergeCell ref="B31:C31"/>
    <mergeCell ref="B32:C32"/>
    <mergeCell ref="F32:I32"/>
    <mergeCell ref="B34:D34"/>
    <mergeCell ref="B22:D22"/>
    <mergeCell ref="B23:D23"/>
    <mergeCell ref="B24:D24"/>
    <mergeCell ref="B25:D25"/>
    <mergeCell ref="A27:D27"/>
    <mergeCell ref="B28:D28"/>
    <mergeCell ref="B16:D16"/>
    <mergeCell ref="A18:D18"/>
    <mergeCell ref="B19:D19"/>
    <mergeCell ref="B20:D20"/>
    <mergeCell ref="F20:I20"/>
    <mergeCell ref="A21:D21"/>
    <mergeCell ref="G21:I21"/>
    <mergeCell ref="A11:D11"/>
    <mergeCell ref="F11:I11"/>
    <mergeCell ref="A13:D13"/>
    <mergeCell ref="G13:I13"/>
    <mergeCell ref="F14:J14"/>
    <mergeCell ref="A15:D15"/>
    <mergeCell ref="F15:I15"/>
    <mergeCell ref="B4:B5"/>
    <mergeCell ref="C4:C5"/>
    <mergeCell ref="A6:E6"/>
    <mergeCell ref="A7:J8"/>
    <mergeCell ref="A9:E9"/>
    <mergeCell ref="F9:J9"/>
  </mergeCells>
  <printOptions/>
  <pageMargins left="0.511811024" right="0.511811024" top="0.787401575" bottom="0.787401575" header="0.31496062" footer="0.3149606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2020-03-04T19:17:19Z</cp:lastPrinted>
  <dcterms:created xsi:type="dcterms:W3CDTF">2009-01-05T20:09:54Z</dcterms:created>
  <dcterms:modified xsi:type="dcterms:W3CDTF">2021-08-25T15:03:38Z</dcterms:modified>
  <cp:category/>
  <cp:version/>
  <cp:contentType/>
  <cp:contentStatus/>
</cp:coreProperties>
</file>